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drawings/drawing4.xml" ContentType="application/vnd.openxmlformats-officedocument.drawing+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defaultThemeVersion="124226"/>
  <mc:AlternateContent xmlns:mc="http://schemas.openxmlformats.org/markup-compatibility/2006">
    <mc:Choice Requires="x15">
      <x15ac:absPath xmlns:x15ac="http://schemas.microsoft.com/office/spreadsheetml/2010/11/ac" url="\\akitasv01\障害福祉課\●地域生活支援班\◇地域生活支援事業\R08\ロボット\２介護テクノロジー導入支援事業\５月分\１国協議\５修正\"/>
    </mc:Choice>
  </mc:AlternateContent>
  <xr:revisionPtr revIDLastSave="0" documentId="13_ncr:1_{259E67E3-3995-470F-BB45-2F16EAE57E91}" xr6:coauthVersionLast="47" xr6:coauthVersionMax="47" xr10:uidLastSave="{00000000-0000-0000-0000-000000000000}"/>
  <bookViews>
    <workbookView xWindow="-120" yWindow="-120" windowWidth="29040" windowHeight="15720" tabRatio="937" firstSheet="2" activeTab="2" xr2:uid="{00000000-000D-0000-FFFF-FFFF00000000}"/>
  </bookViews>
  <sheets>
    <sheet name="Sheet1" sheetId="145" state="hidden" r:id="rId1"/>
    <sheet name="別紙2-１-2(1) 介護ロボット等導入支援　総表（直接補助）" sheetId="208" state="hidden" r:id="rId2"/>
    <sheet name="別紙2-１-2(2) 介護ロボット等導入支援　総表（間接補助）" sheetId="221" r:id="rId3"/>
    <sheet name="別紙2-１-２(3)　介護ロボット等導入支援 事業計画書" sheetId="210" r:id="rId4"/>
    <sheet name="別紙2-１-２(4)　介護ロボット等導入支援 積算内訳書" sheetId="211" r:id="rId5"/>
    <sheet name="別紙2-１-２(5) 導入促進（体験会等）事業計画書" sheetId="212" r:id="rId6"/>
    <sheet name="別紙２-１-２(6) 導入促進（コンサルタント等）事業計画書" sheetId="213" r:id="rId7"/>
  </sheets>
  <definedNames>
    <definedName name="_Order1" hidden="1">255</definedName>
    <definedName name="_Order2" hidden="1">255</definedName>
    <definedName name="_xlnm.Print_Area" localSheetId="1">'別紙2-１-2(1) 介護ロボット等導入支援　総表（直接補助）'!$A$1:$R$39</definedName>
    <definedName name="_xlnm.Print_Area" localSheetId="2">'別紙2-１-2(2) 介護ロボット等導入支援　総表（間接補助）'!$A$1:$R$42</definedName>
    <definedName name="_xlnm.Print_Area" localSheetId="3">'別紙2-１-２(3)　介護ロボット等導入支援 事業計画書'!$A$1:$N$92</definedName>
    <definedName name="_xlnm.Print_Area" localSheetId="4">'別紙2-１-２(4)　介護ロボット等導入支援 積算内訳書'!$A$1:$W$36</definedName>
    <definedName name="_xlnm.Print_Area" localSheetId="5">'別紙2-１-２(5) 導入促進（体験会等）事業計画書'!$A$1:$C$14</definedName>
    <definedName name="_xlnm.Print_Area" localSheetId="6">'別紙２-１-２(6) 導入促進（コンサルタント等）事業計画書'!$A$1:$C$14</definedName>
    <definedName name="グループホーム">'別紙2-１-2(1) 介護ロボット等導入支援　総表（直接補助）'!$E$52:$E$58</definedName>
    <definedName name="居宅介護">'別紙2-１-2(1) 介護ロボット等導入支援　総表（直接補助）'!$P$52:$P$57</definedName>
    <definedName name="居宅訪問型児童発達支援">'別紙2-１-2(1) 介護ロボット等導入支援　総表（直接補助）'!$Z$52:$Z$57</definedName>
    <definedName name="計画相談支援">'別紙2-１-2(1) 介護ロボット等導入支援　総表（直接補助）'!$T$52:$T$57</definedName>
    <definedName name="行動援護">'別紙2-１-2(1) 介護ロボット等導入支援　総表（直接補助）'!$S$52:$S$57</definedName>
    <definedName name="児童発達支援">'別紙2-１-2(1) 介護ロボット等導入支援　総表（直接補助）'!$X$52:$X$57</definedName>
    <definedName name="自立訓練">'別紙2-１-2(1) 介護ロボット等導入支援　総表（直接補助）'!$H$52:$H$57</definedName>
    <definedName name="自立生活援助">'別紙2-１-2(1) 介護ロボット等導入支援　総表（直接補助）'!$N$52:$N$57</definedName>
    <definedName name="就労移行支援">'別紙2-１-2(1) 介護ロボット等導入支援　総表（直接補助）'!$I$52:$I$57</definedName>
    <definedName name="就労継続支援A型">'別紙2-１-2(1) 介護ロボット等導入支援　総表（直接補助）'!$J$52:$J$57</definedName>
    <definedName name="就労継続支援B型">'別紙2-１-2(1) 介護ロボット等導入支援　総表（直接補助）'!$K$52:$K$57</definedName>
    <definedName name="就労選択支援">'別紙2-１-2(1) 介護ロボット等導入支援　総表（直接補助）'!$M$52:$M$57</definedName>
    <definedName name="就労定着支援">'別紙2-１-2(1) 介護ロボット等導入支援　総表（直接補助）'!$L$52:$L$57</definedName>
    <definedName name="重度訪問介護">'別紙2-１-2(1) 介護ロボット等導入支援　総表（直接補助）'!$Q$52:$Q$57</definedName>
    <definedName name="障害児入所施設">'別紙2-１-2(1) 介護ロボット等導入支援　総表（直接補助）'!$W$52:$W$57</definedName>
    <definedName name="障害者支援施設">'別紙2-１-2(1) 介護ロボット等導入支援　総表（直接補助）'!$D$52:$D$58</definedName>
    <definedName name="生活介護">'別紙2-１-2(1) 介護ロボット等導入支援　総表（直接補助）'!$G$52:$G$57</definedName>
    <definedName name="短期入所">'別紙2-１-2(1) 介護ロボット等導入支援　総表（直接補助）'!$O$52:$O$57</definedName>
    <definedName name="地域移行支援">'別紙2-１-2(1) 介護ロボット等導入支援　総表（直接補助）'!$U$52:$U$57</definedName>
    <definedName name="地域定着支援">'別紙2-１-2(1) 介護ロボット等導入支援　総表（直接補助）'!$V$52:$V$57</definedName>
    <definedName name="同行援護">'別紙2-１-2(1) 介護ロボット等導入支援　総表（直接補助）'!$R$52:$R$57</definedName>
    <definedName name="保育所等訪問支援">'別紙2-１-2(1) 介護ロボット等導入支援　総表（直接補助）'!$AA$52:$AA$57</definedName>
    <definedName name="放課後等デイサービス">'別紙2-１-2(1) 介護ロボット等導入支援　総表（直接補助）'!$Y$52:$Y$57</definedName>
    <definedName name="療養介護">'別紙2-１-2(1) 介護ロボット等導入支援　総表（直接補助）'!$F$52:$F$57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211" l="1"/>
  <c r="P20" i="211"/>
  <c r="L5" i="208"/>
  <c r="M29" i="221" l="1" a="1"/>
  <c r="M29" i="221" s="1"/>
  <c r="L29" i="221"/>
  <c r="F29" i="221"/>
  <c r="M28" i="221" a="1"/>
  <c r="M28" i="221" s="1"/>
  <c r="L28" i="221"/>
  <c r="F28" i="221"/>
  <c r="M27" i="221" a="1"/>
  <c r="M27" i="221" s="1"/>
  <c r="L27" i="221"/>
  <c r="F27" i="221"/>
  <c r="M26" i="221" a="1"/>
  <c r="M26" i="221" s="1"/>
  <c r="L26" i="221"/>
  <c r="F26" i="221"/>
  <c r="M25" i="221" a="1"/>
  <c r="M25" i="221" s="1"/>
  <c r="L25" i="221"/>
  <c r="F25" i="221"/>
  <c r="M24" i="221" a="1"/>
  <c r="M24" i="221" s="1"/>
  <c r="L24" i="221"/>
  <c r="F24" i="221"/>
  <c r="M23" i="221" a="1"/>
  <c r="M23" i="221" s="1"/>
  <c r="L23" i="221"/>
  <c r="F23" i="221"/>
  <c r="M22" i="221" a="1"/>
  <c r="M22" i="221" s="1"/>
  <c r="L22" i="221"/>
  <c r="F22" i="221"/>
  <c r="M21" i="221" a="1"/>
  <c r="M21" i="221" s="1"/>
  <c r="L21" i="221"/>
  <c r="F21" i="221"/>
  <c r="M20" i="221" a="1"/>
  <c r="M20" i="221" s="1"/>
  <c r="L20" i="221"/>
  <c r="F20" i="221"/>
  <c r="M19" i="221" a="1"/>
  <c r="M19" i="221" s="1"/>
  <c r="L19" i="221"/>
  <c r="F19" i="221"/>
  <c r="M18" i="221" a="1"/>
  <c r="M18" i="221" s="1"/>
  <c r="L18" i="221"/>
  <c r="F18" i="221"/>
  <c r="M17" i="221" a="1"/>
  <c r="M17" i="221" s="1"/>
  <c r="L17" i="221"/>
  <c r="F17" i="221"/>
  <c r="M16" i="221" a="1"/>
  <c r="M16" i="221" s="1"/>
  <c r="L16" i="221"/>
  <c r="F16" i="221"/>
  <c r="M15" i="221" a="1"/>
  <c r="M15" i="221" s="1"/>
  <c r="L15" i="221"/>
  <c r="F15" i="221"/>
  <c r="M14" i="221" a="1"/>
  <c r="M14" i="221" s="1"/>
  <c r="L14" i="221"/>
  <c r="F14" i="221"/>
  <c r="M13" i="221" a="1"/>
  <c r="M13" i="221" s="1"/>
  <c r="L13" i="221"/>
  <c r="F13" i="221"/>
  <c r="M12" i="221" a="1"/>
  <c r="M12" i="221" s="1"/>
  <c r="L12" i="221"/>
  <c r="F12" i="221"/>
  <c r="M11" i="221" a="1"/>
  <c r="M11" i="221" s="1"/>
  <c r="L11" i="221"/>
  <c r="F11" i="221"/>
  <c r="M10" i="221" a="1"/>
  <c r="M10" i="221" s="1"/>
  <c r="L10" i="221"/>
  <c r="F10" i="221"/>
  <c r="M9" i="221" a="1"/>
  <c r="M9" i="221" s="1"/>
  <c r="L9" i="221"/>
  <c r="F9" i="221"/>
  <c r="M8" i="221" a="1"/>
  <c r="M8" i="221" s="1"/>
  <c r="L8" i="221"/>
  <c r="F8" i="221"/>
  <c r="M7" i="221" a="1"/>
  <c r="M7" i="221" s="1"/>
  <c r="L7" i="221"/>
  <c r="F7" i="221"/>
  <c r="M6" i="221" a="1"/>
  <c r="M6" i="221" s="1"/>
  <c r="L6" i="221"/>
  <c r="F6" i="221"/>
  <c r="M5" i="221" a="1"/>
  <c r="M5" i="221" s="1"/>
  <c r="L5" i="221"/>
  <c r="F5" i="221"/>
  <c r="N5" i="221" l="1"/>
  <c r="O5" i="221" s="1"/>
  <c r="N10" i="221"/>
  <c r="O10" i="221" s="1"/>
  <c r="N14" i="221"/>
  <c r="O14" i="221" s="1"/>
  <c r="N24" i="221"/>
  <c r="O24" i="221" s="1"/>
  <c r="N18" i="221"/>
  <c r="O18" i="221" s="1"/>
  <c r="P6" i="221"/>
  <c r="N7" i="221"/>
  <c r="O7" i="221" s="1"/>
  <c r="N15" i="221"/>
  <c r="O15" i="221" s="1"/>
  <c r="N20" i="221"/>
  <c r="O20" i="221" s="1"/>
  <c r="N9" i="221"/>
  <c r="O9" i="221" s="1"/>
  <c r="P29" i="221"/>
  <c r="Q29" i="221" s="1"/>
  <c r="P14" i="221"/>
  <c r="Q14" i="221" s="1"/>
  <c r="N16" i="221"/>
  <c r="O16" i="221" s="1"/>
  <c r="P19" i="221"/>
  <c r="Q19" i="221" s="1"/>
  <c r="N21" i="221"/>
  <c r="O21" i="221" s="1"/>
  <c r="P28" i="221"/>
  <c r="Q28" i="221" s="1"/>
  <c r="N23" i="221"/>
  <c r="O23" i="221" s="1"/>
  <c r="P26" i="221"/>
  <c r="Q26" i="221" s="1"/>
  <c r="P20" i="221"/>
  <c r="Q20" i="221" s="1"/>
  <c r="N12" i="221"/>
  <c r="O12" i="221" s="1"/>
  <c r="P15" i="221"/>
  <c r="Q15" i="221" s="1"/>
  <c r="N17" i="221"/>
  <c r="O17" i="221" s="1"/>
  <c r="P24" i="221"/>
  <c r="Q24" i="221" s="1"/>
  <c r="N28" i="221"/>
  <c r="O28" i="221" s="1"/>
  <c r="P7" i="221"/>
  <c r="Q7" i="221" s="1"/>
  <c r="N19" i="221"/>
  <c r="O19" i="221" s="1"/>
  <c r="P21" i="221"/>
  <c r="Q21" i="221" s="1"/>
  <c r="N26" i="221"/>
  <c r="O26" i="221" s="1"/>
  <c r="P11" i="221"/>
  <c r="Q11" i="221" s="1"/>
  <c r="N13" i="221"/>
  <c r="O13" i="221" s="1"/>
  <c r="P27" i="221"/>
  <c r="Q27" i="221" s="1"/>
  <c r="N29" i="221"/>
  <c r="O29" i="221" s="1"/>
  <c r="N6" i="221"/>
  <c r="O6" i="221" s="1"/>
  <c r="N8" i="221"/>
  <c r="O8" i="221" s="1"/>
  <c r="N11" i="221"/>
  <c r="O11" i="221" s="1"/>
  <c r="P18" i="221"/>
  <c r="Q18" i="221" s="1"/>
  <c r="N22" i="221"/>
  <c r="O22" i="221" s="1"/>
  <c r="N27" i="221"/>
  <c r="O27" i="221" s="1"/>
  <c r="P23" i="221"/>
  <c r="Q23" i="221" s="1"/>
  <c r="N25" i="221"/>
  <c r="O25" i="221" s="1"/>
  <c r="P12" i="221"/>
  <c r="Q12" i="221" s="1"/>
  <c r="P22" i="221"/>
  <c r="Q22" i="221" s="1"/>
  <c r="P16" i="221"/>
  <c r="Q16" i="221" s="1"/>
  <c r="P8" i="221"/>
  <c r="Q8" i="221" s="1"/>
  <c r="P9" i="221"/>
  <c r="Q9" i="221" s="1"/>
  <c r="P17" i="221"/>
  <c r="Q17" i="221" s="1"/>
  <c r="P25" i="221"/>
  <c r="Q25" i="221" s="1"/>
  <c r="P10" i="221"/>
  <c r="Q10" i="221" s="1"/>
  <c r="P13" i="221"/>
  <c r="Q13" i="221" s="1"/>
  <c r="Q6" i="221" l="1"/>
  <c r="R6" i="221" s="1"/>
  <c r="P5" i="221"/>
  <c r="Q5" i="221" s="1"/>
  <c r="R23" i="221"/>
  <c r="R27" i="221"/>
  <c r="R19" i="221"/>
  <c r="R15" i="221"/>
  <c r="R14" i="221"/>
  <c r="R11" i="221"/>
  <c r="R18" i="221"/>
  <c r="R21" i="221"/>
  <c r="R20" i="221"/>
  <c r="R29" i="221"/>
  <c r="R26" i="221"/>
  <c r="R24" i="221"/>
  <c r="R28" i="221"/>
  <c r="O30" i="221"/>
  <c r="R7" i="221"/>
  <c r="R22" i="221"/>
  <c r="R10" i="221"/>
  <c r="R12" i="221"/>
  <c r="R16" i="221"/>
  <c r="R13" i="221"/>
  <c r="R25" i="221"/>
  <c r="R17" i="221"/>
  <c r="R9" i="221"/>
  <c r="R8" i="221"/>
  <c r="P30" i="221" l="1"/>
  <c r="R5" i="221"/>
  <c r="R30" i="221" s="1"/>
  <c r="R32" i="221" s="1"/>
  <c r="M29" i="208" a="1"/>
  <c r="M29" i="208" s="1"/>
  <c r="M28" i="208" a="1"/>
  <c r="M28" i="208" s="1"/>
  <c r="M27" i="208" a="1"/>
  <c r="M27" i="208" s="1"/>
  <c r="M26" i="208" a="1"/>
  <c r="M26" i="208" s="1"/>
  <c r="M25" i="208" a="1"/>
  <c r="M25" i="208" s="1"/>
  <c r="M24" i="208" a="1"/>
  <c r="M24" i="208" s="1"/>
  <c r="M23" i="208" a="1"/>
  <c r="M23" i="208" s="1"/>
  <c r="M22" i="208" a="1"/>
  <c r="M22" i="208" s="1"/>
  <c r="M21" i="208" a="1"/>
  <c r="M21" i="208" s="1"/>
  <c r="M20" i="208" a="1"/>
  <c r="M20" i="208" s="1"/>
  <c r="M19" i="208" a="1"/>
  <c r="M19" i="208" s="1"/>
  <c r="M18" i="208" a="1"/>
  <c r="M18" i="208" s="1"/>
  <c r="M17" i="208" a="1"/>
  <c r="M17" i="208" s="1"/>
  <c r="M16" i="208" a="1"/>
  <c r="M16" i="208" s="1"/>
  <c r="M15" i="208" a="1"/>
  <c r="M15" i="208" s="1"/>
  <c r="M14" i="208" a="1"/>
  <c r="M14" i="208" s="1"/>
  <c r="M13" i="208" a="1"/>
  <c r="M13" i="208" s="1"/>
  <c r="M12" i="208" a="1"/>
  <c r="M12" i="208" s="1"/>
  <c r="M11" i="208" a="1"/>
  <c r="M11" i="208" s="1"/>
  <c r="M10" i="208" a="1"/>
  <c r="M10" i="208" s="1"/>
  <c r="M9" i="208" a="1"/>
  <c r="M9" i="208" s="1"/>
  <c r="M8" i="208" a="1"/>
  <c r="M8" i="208" s="1"/>
  <c r="M7" i="208" a="1"/>
  <c r="M7" i="208" s="1"/>
  <c r="M6" i="208" a="1"/>
  <c r="M6" i="208" s="1"/>
  <c r="R34" i="221" l="1"/>
  <c r="M5" i="208" a="1"/>
  <c r="M5" i="208" s="1"/>
  <c r="R35" i="221" l="1"/>
  <c r="E17" i="211" l="1"/>
  <c r="E13" i="211" s="1"/>
  <c r="P24" i="211"/>
  <c r="P23" i="211"/>
  <c r="P22" i="211"/>
  <c r="P21" i="211"/>
  <c r="J80" i="210"/>
  <c r="E80" i="210"/>
  <c r="F79" i="210"/>
  <c r="L79" i="210" s="1"/>
  <c r="F78" i="210"/>
  <c r="L78" i="210" s="1"/>
  <c r="F77" i="210"/>
  <c r="L77" i="210" s="1"/>
  <c r="F76" i="210"/>
  <c r="L76" i="210" s="1"/>
  <c r="F75" i="210"/>
  <c r="K75" i="210" s="1"/>
  <c r="F74" i="210"/>
  <c r="K74" i="210" s="1"/>
  <c r="F73" i="210"/>
  <c r="L73" i="210" s="1"/>
  <c r="F72" i="210"/>
  <c r="L72" i="210" s="1"/>
  <c r="F71" i="210"/>
  <c r="L71" i="210" s="1"/>
  <c r="L80" i="210" s="1"/>
  <c r="J66" i="210"/>
  <c r="E66" i="210"/>
  <c r="F65" i="210"/>
  <c r="K65" i="210" s="1"/>
  <c r="F64" i="210"/>
  <c r="L64" i="210" s="1"/>
  <c r="F63" i="210"/>
  <c r="K63" i="210" s="1"/>
  <c r="F62" i="210"/>
  <c r="L62" i="210" s="1"/>
  <c r="F61" i="210"/>
  <c r="K61" i="210" s="1"/>
  <c r="F60" i="210"/>
  <c r="K60" i="210" s="1"/>
  <c r="F59" i="210"/>
  <c r="L59" i="210" s="1"/>
  <c r="F58" i="210"/>
  <c r="L58" i="210" s="1"/>
  <c r="F57" i="210"/>
  <c r="L57" i="210" s="1"/>
  <c r="L66" i="210" s="1"/>
  <c r="L29" i="208"/>
  <c r="F29" i="208"/>
  <c r="L28" i="208"/>
  <c r="F28" i="208"/>
  <c r="L27" i="208"/>
  <c r="N27" i="208" s="1"/>
  <c r="O27" i="208" s="1"/>
  <c r="F27" i="208"/>
  <c r="L26" i="208"/>
  <c r="N26" i="208" s="1"/>
  <c r="O26" i="208" s="1"/>
  <c r="F26" i="208"/>
  <c r="L25" i="208"/>
  <c r="N25" i="208" s="1"/>
  <c r="O25" i="208" s="1"/>
  <c r="F25" i="208"/>
  <c r="L24" i="208"/>
  <c r="N24" i="208" s="1"/>
  <c r="O24" i="208" s="1"/>
  <c r="F24" i="208"/>
  <c r="L23" i="208"/>
  <c r="F23" i="208"/>
  <c r="L22" i="208"/>
  <c r="N22" i="208" s="1"/>
  <c r="O22" i="208" s="1"/>
  <c r="F22" i="208"/>
  <c r="L21" i="208"/>
  <c r="F21" i="208"/>
  <c r="L20" i="208"/>
  <c r="F20" i="208"/>
  <c r="L19" i="208"/>
  <c r="N19" i="208" s="1"/>
  <c r="O19" i="208" s="1"/>
  <c r="F19" i="208"/>
  <c r="L18" i="208"/>
  <c r="F18" i="208"/>
  <c r="L17" i="208"/>
  <c r="F17" i="208"/>
  <c r="L16" i="208"/>
  <c r="F16" i="208"/>
  <c r="L15" i="208"/>
  <c r="N15" i="208" s="1"/>
  <c r="O15" i="208" s="1"/>
  <c r="F15" i="208"/>
  <c r="L14" i="208"/>
  <c r="N14" i="208" s="1"/>
  <c r="O14" i="208" s="1"/>
  <c r="F14" i="208"/>
  <c r="L13" i="208"/>
  <c r="F13" i="208"/>
  <c r="L12" i="208"/>
  <c r="F12" i="208"/>
  <c r="L11" i="208"/>
  <c r="N11" i="208" s="1"/>
  <c r="O11" i="208" s="1"/>
  <c r="F11" i="208"/>
  <c r="L10" i="208"/>
  <c r="F10" i="208"/>
  <c r="L9" i="208"/>
  <c r="F9" i="208"/>
  <c r="L8" i="208"/>
  <c r="F8" i="208"/>
  <c r="L7" i="208"/>
  <c r="F7" i="208"/>
  <c r="L6" i="208"/>
  <c r="N6" i="208" s="1"/>
  <c r="O6" i="208" s="1"/>
  <c r="F6" i="208"/>
  <c r="F5" i="208"/>
  <c r="P22" i="208" l="1"/>
  <c r="Q22" i="208" s="1"/>
  <c r="P9" i="208"/>
  <c r="Q9" i="208" s="1"/>
  <c r="P11" i="208"/>
  <c r="Q11" i="208" s="1"/>
  <c r="L75" i="210"/>
  <c r="L60" i="210"/>
  <c r="K77" i="210"/>
  <c r="K57" i="210"/>
  <c r="L61" i="210"/>
  <c r="L65" i="210"/>
  <c r="L74" i="210"/>
  <c r="K78" i="210"/>
  <c r="K64" i="210"/>
  <c r="K71" i="210"/>
  <c r="K79" i="210"/>
  <c r="P25" i="211"/>
  <c r="C17" i="211" s="1"/>
  <c r="N20" i="208"/>
  <c r="O20" i="208" s="1"/>
  <c r="N18" i="208"/>
  <c r="O18" i="208" s="1"/>
  <c r="N21" i="208"/>
  <c r="O21" i="208" s="1"/>
  <c r="N23" i="208"/>
  <c r="O23" i="208" s="1"/>
  <c r="N16" i="208"/>
  <c r="O16" i="208" s="1"/>
  <c r="N8" i="208"/>
  <c r="O8" i="208" s="1"/>
  <c r="N9" i="208"/>
  <c r="N28" i="208"/>
  <c r="O28" i="208" s="1"/>
  <c r="N7" i="208"/>
  <c r="O7" i="208" s="1"/>
  <c r="N29" i="208"/>
  <c r="O29" i="208" s="1"/>
  <c r="N10" i="208"/>
  <c r="O10" i="208" s="1"/>
  <c r="P14" i="208"/>
  <c r="Q14" i="208" s="1"/>
  <c r="P28" i="208"/>
  <c r="Q28" i="208" s="1"/>
  <c r="P19" i="208"/>
  <c r="Q19" i="208" s="1"/>
  <c r="P26" i="208"/>
  <c r="Q26" i="208" s="1"/>
  <c r="P10" i="208"/>
  <c r="Q10" i="208" s="1"/>
  <c r="P29" i="208"/>
  <c r="Q29" i="208" s="1"/>
  <c r="P18" i="208"/>
  <c r="Q18" i="208" s="1"/>
  <c r="P27" i="208"/>
  <c r="Q27" i="208" s="1"/>
  <c r="P13" i="208"/>
  <c r="Q13" i="208" s="1"/>
  <c r="P6" i="208"/>
  <c r="Q6" i="208" s="1"/>
  <c r="P21" i="208"/>
  <c r="Q21" i="208" s="1"/>
  <c r="N12" i="208"/>
  <c r="O12" i="208" s="1"/>
  <c r="N17" i="208"/>
  <c r="O17" i="208" s="1"/>
  <c r="N5" i="208"/>
  <c r="O5" i="208" s="1"/>
  <c r="P5" i="208" s="1"/>
  <c r="Q5" i="208" s="1"/>
  <c r="N13" i="208"/>
  <c r="O13" i="208" s="1"/>
  <c r="P12" i="208"/>
  <c r="Q12" i="208" s="1"/>
  <c r="K58" i="210"/>
  <c r="L63" i="210"/>
  <c r="F66" i="210"/>
  <c r="K72" i="210"/>
  <c r="F80" i="210"/>
  <c r="P7" i="208"/>
  <c r="Q7" i="208" s="1"/>
  <c r="P8" i="208"/>
  <c r="Q8" i="208" s="1"/>
  <c r="P16" i="208"/>
  <c r="Q16" i="208" s="1"/>
  <c r="P24" i="208"/>
  <c r="Q24" i="208" s="1"/>
  <c r="P23" i="208"/>
  <c r="Q23" i="208" s="1"/>
  <c r="P17" i="208"/>
  <c r="Q17" i="208" s="1"/>
  <c r="P25" i="208"/>
  <c r="Q25" i="208" s="1"/>
  <c r="K59" i="210"/>
  <c r="K73" i="210"/>
  <c r="P15" i="208"/>
  <c r="Q15" i="208" s="1"/>
  <c r="K62" i="210"/>
  <c r="K76" i="210"/>
  <c r="P20" i="208"/>
  <c r="Q20" i="208" s="1"/>
  <c r="R11" i="208" l="1"/>
  <c r="R18" i="208"/>
  <c r="R29" i="208"/>
  <c r="R21" i="208"/>
  <c r="R26" i="208"/>
  <c r="R27" i="208"/>
  <c r="R19" i="208"/>
  <c r="R6" i="208"/>
  <c r="R28" i="208"/>
  <c r="R22" i="208"/>
  <c r="R13" i="208"/>
  <c r="R14" i="208"/>
  <c r="O9" i="208"/>
  <c r="O30" i="208"/>
  <c r="R10" i="208"/>
  <c r="R15" i="208"/>
  <c r="R8" i="208"/>
  <c r="R12" i="208"/>
  <c r="R7" i="208"/>
  <c r="R17" i="208"/>
  <c r="K80" i="210"/>
  <c r="R16" i="208"/>
  <c r="R20" i="208"/>
  <c r="R25" i="208"/>
  <c r="R23" i="208"/>
  <c r="R24" i="208"/>
  <c r="K66" i="210"/>
  <c r="R9" i="208" l="1"/>
  <c r="R5" i="208"/>
  <c r="L83" i="210"/>
  <c r="P30" i="208"/>
  <c r="R30" i="208" l="1"/>
  <c r="R32" i="208" s="1"/>
  <c r="R33" i="20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<sst xmlns="http://schemas.openxmlformats.org/spreadsheetml/2006/main" count="627" uniqueCount="196">
  <si>
    <t>事業所</t>
    <rPh sb="0" eb="3">
      <t>ジギョウショ</t>
    </rPh>
    <phoneticPr fontId="13"/>
  </si>
  <si>
    <t>別紙２－１－２（１）</t>
    <rPh sb="0" eb="2">
      <t>ベッシ</t>
    </rPh>
    <phoneticPr fontId="13"/>
  </si>
  <si>
    <t>令和８年度（令和７年度から繰越分）障害福祉分野の介護テクノロジー導入支援事業（介護ロボット等導入支援）　事業計画書　総表　（直接補助分）　</t>
    <phoneticPr fontId="13"/>
  </si>
  <si>
    <t>（単位：円）</t>
    <rPh sb="1" eb="3">
      <t>タンイ</t>
    </rPh>
    <rPh sb="4" eb="5">
      <t>エン</t>
    </rPh>
    <phoneticPr fontId="13"/>
  </si>
  <si>
    <t>自治体名</t>
    <rPh sb="0" eb="3">
      <t>ジチタイ</t>
    </rPh>
    <rPh sb="3" eb="4">
      <t>メイ</t>
    </rPh>
    <phoneticPr fontId="13"/>
  </si>
  <si>
    <t>優先順位</t>
    <rPh sb="0" eb="2">
      <t>ユウセン</t>
    </rPh>
    <rPh sb="2" eb="4">
      <t>ジュンイ</t>
    </rPh>
    <phoneticPr fontId="13"/>
  </si>
  <si>
    <t>施設・事業所種別</t>
    <rPh sb="0" eb="2">
      <t>シセツ</t>
    </rPh>
    <rPh sb="3" eb="6">
      <t>ジギョウショ</t>
    </rPh>
    <rPh sb="6" eb="8">
      <t>シュベツ</t>
    </rPh>
    <phoneticPr fontId="13"/>
  </si>
  <si>
    <t>法人名</t>
    <rPh sb="0" eb="2">
      <t>ホウジン</t>
    </rPh>
    <rPh sb="2" eb="3">
      <t>メイ</t>
    </rPh>
    <phoneticPr fontId="13"/>
  </si>
  <si>
    <t>施設・事業所名</t>
    <rPh sb="0" eb="2">
      <t>シセツ</t>
    </rPh>
    <rPh sb="3" eb="6">
      <t>ジギョウショ</t>
    </rPh>
    <rPh sb="6" eb="7">
      <t>メイ</t>
    </rPh>
    <phoneticPr fontId="13"/>
  </si>
  <si>
    <t>法人名＋施設・事業所名</t>
    <rPh sb="0" eb="2">
      <t>ホウジン</t>
    </rPh>
    <rPh sb="2" eb="3">
      <t>メイ</t>
    </rPh>
    <rPh sb="4" eb="6">
      <t>シセツ</t>
    </rPh>
    <rPh sb="7" eb="10">
      <t>ジギョウショ</t>
    </rPh>
    <rPh sb="10" eb="11">
      <t>メイ</t>
    </rPh>
    <phoneticPr fontId="13"/>
  </si>
  <si>
    <t>導入機器名</t>
    <rPh sb="0" eb="2">
      <t>ドウニュウ</t>
    </rPh>
    <rPh sb="2" eb="4">
      <t>キキ</t>
    </rPh>
    <rPh sb="4" eb="5">
      <t>メイ</t>
    </rPh>
    <phoneticPr fontId="13"/>
  </si>
  <si>
    <t>介護ロボット等の種別
（Ａ）</t>
    <rPh sb="0" eb="2">
      <t>カイゴ</t>
    </rPh>
    <rPh sb="6" eb="7">
      <t>トウ</t>
    </rPh>
    <rPh sb="8" eb="10">
      <t>シュベツ</t>
    </rPh>
    <phoneticPr fontId="13"/>
  </si>
  <si>
    <t>１台当たりの
機器購入価格
（Ｂ）</t>
    <rPh sb="1" eb="2">
      <t>ダイ</t>
    </rPh>
    <rPh sb="2" eb="3">
      <t>ア</t>
    </rPh>
    <rPh sb="7" eb="9">
      <t>キキ</t>
    </rPh>
    <rPh sb="9" eb="11">
      <t>コウニュウ</t>
    </rPh>
    <rPh sb="11" eb="13">
      <t>カカク</t>
    </rPh>
    <phoneticPr fontId="13"/>
  </si>
  <si>
    <t>導入台数
（Ｃ）</t>
    <rPh sb="0" eb="2">
      <t>ドウニュウ</t>
    </rPh>
    <rPh sb="2" eb="4">
      <t>ダイスウ</t>
    </rPh>
    <phoneticPr fontId="13"/>
  </si>
  <si>
    <t>１台当たりの導入経費
（Ｅ＝Ｂ＋Ｄ／Ｃ）</t>
    <rPh sb="1" eb="2">
      <t>ダイ</t>
    </rPh>
    <rPh sb="2" eb="3">
      <t>ア</t>
    </rPh>
    <rPh sb="6" eb="8">
      <t>ドウニュウ</t>
    </rPh>
    <rPh sb="8" eb="10">
      <t>ケイヒ</t>
    </rPh>
    <phoneticPr fontId="13"/>
  </si>
  <si>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13"/>
  </si>
  <si>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13"/>
  </si>
  <si>
    <t>所要額
（Ｈ＝Ｃ×Ｇ）</t>
    <rPh sb="0" eb="3">
      <t>ショヨウガク</t>
    </rPh>
    <phoneticPr fontId="13"/>
  </si>
  <si>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13"/>
  </si>
  <si>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13"/>
  </si>
  <si>
    <t>＜施設・事業所単位＞
国庫補助基本額
（K）</t>
    <rPh sb="1" eb="3">
      <t>シセツ</t>
    </rPh>
    <rPh sb="4" eb="7">
      <t>ジギョウショ</t>
    </rPh>
    <rPh sb="7" eb="9">
      <t>タンイ</t>
    </rPh>
    <rPh sb="11" eb="13">
      <t>コッコ</t>
    </rPh>
    <rPh sb="13" eb="15">
      <t>ホジョ</t>
    </rPh>
    <rPh sb="15" eb="17">
      <t>キホン</t>
    </rPh>
    <rPh sb="17" eb="18">
      <t>ガク</t>
    </rPh>
    <phoneticPr fontId="13"/>
  </si>
  <si>
    <t>上限額</t>
    <rPh sb="0" eb="3">
      <t>ジョウゲンガク</t>
    </rPh>
    <phoneticPr fontId="13"/>
  </si>
  <si>
    <t>障害者支援施設</t>
    <rPh sb="0" eb="7">
      <t>ショウガイシャシエンシセツ</t>
    </rPh>
    <phoneticPr fontId="13"/>
  </si>
  <si>
    <t>グループホーム</t>
    <phoneticPr fontId="13"/>
  </si>
  <si>
    <t>療養介護</t>
  </si>
  <si>
    <t>生活介護</t>
  </si>
  <si>
    <t>自立訓練</t>
    <phoneticPr fontId="13"/>
  </si>
  <si>
    <t>就労移行支援</t>
    <phoneticPr fontId="13"/>
  </si>
  <si>
    <t>就労継続支援A型</t>
  </si>
  <si>
    <t>就労継続支援B型</t>
  </si>
  <si>
    <t>就労定着支援</t>
    <phoneticPr fontId="13"/>
  </si>
  <si>
    <t>就労選択支援</t>
    <rPh sb="2" eb="4">
      <t>センタク</t>
    </rPh>
    <phoneticPr fontId="13"/>
  </si>
  <si>
    <t>自立生活援助</t>
    <phoneticPr fontId="13"/>
  </si>
  <si>
    <t>短期入所</t>
    <phoneticPr fontId="13"/>
  </si>
  <si>
    <t>居宅介護</t>
    <phoneticPr fontId="13"/>
  </si>
  <si>
    <t>重度訪問介護</t>
    <phoneticPr fontId="13"/>
  </si>
  <si>
    <t>同行援護</t>
  </si>
  <si>
    <t>行動援護</t>
  </si>
  <si>
    <t>計画相談支援</t>
  </si>
  <si>
    <t>地域移行支援</t>
  </si>
  <si>
    <t>地域定着支援</t>
  </si>
  <si>
    <t>障害児入所施設</t>
  </si>
  <si>
    <t>児童発達支援</t>
  </si>
  <si>
    <t>放課後等デイサービス</t>
  </si>
  <si>
    <t>居宅訪問型児童発達支援</t>
  </si>
  <si>
    <t>保育所等訪問支援</t>
  </si>
  <si>
    <t>合計</t>
    <phoneticPr fontId="13"/>
  </si>
  <si>
    <t>国庫補助基本計(L)</t>
    <rPh sb="0" eb="2">
      <t>コッコ</t>
    </rPh>
    <rPh sb="2" eb="4">
      <t>ホジョ</t>
    </rPh>
    <rPh sb="4" eb="6">
      <t>キホン</t>
    </rPh>
    <rPh sb="6" eb="7">
      <t>ケイ</t>
    </rPh>
    <phoneticPr fontId="13"/>
  </si>
  <si>
    <t>国庫補助所要額( M = L×１/２)</t>
    <rPh sb="0" eb="2">
      <t>コッコ</t>
    </rPh>
    <rPh sb="2" eb="4">
      <t>ホジョ</t>
    </rPh>
    <rPh sb="4" eb="6">
      <t>ショヨウ</t>
    </rPh>
    <rPh sb="6" eb="7">
      <t>ガク</t>
    </rPh>
    <phoneticPr fontId="13"/>
  </si>
  <si>
    <t>（注１）</t>
    <rPh sb="1" eb="2">
      <t>チュウ</t>
    </rPh>
    <phoneticPr fontId="13"/>
  </si>
  <si>
    <t>「導入機器名」には、補助対象となるロボット機器を記載。それ以外の付属品等は本体機器に含めて記載すること。</t>
    <phoneticPr fontId="13"/>
  </si>
  <si>
    <t>（注２）</t>
    <rPh sb="1" eb="2">
      <t>チュウ</t>
    </rPh>
    <phoneticPr fontId="13"/>
  </si>
  <si>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13"/>
  </si>
  <si>
    <t>（注３）</t>
    <rPh sb="1" eb="2">
      <t>チュウ</t>
    </rPh>
    <phoneticPr fontId="13"/>
  </si>
  <si>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13"/>
  </si>
  <si>
    <t>（注４）</t>
    <rPh sb="1" eb="2">
      <t>チュウ</t>
    </rPh>
    <phoneticPr fontId="13"/>
  </si>
  <si>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13"/>
  </si>
  <si>
    <t>障害者支援施設</t>
    <phoneticPr fontId="13"/>
  </si>
  <si>
    <t>移乗介護</t>
    <phoneticPr fontId="13"/>
  </si>
  <si>
    <t>移動支援</t>
    <phoneticPr fontId="13"/>
  </si>
  <si>
    <t>排泄支援</t>
    <phoneticPr fontId="13"/>
  </si>
  <si>
    <t>見守り・コミュニケーション</t>
    <phoneticPr fontId="13"/>
  </si>
  <si>
    <t>入浴支援</t>
    <phoneticPr fontId="13"/>
  </si>
  <si>
    <t>機能訓練支援</t>
    <rPh sb="0" eb="2">
      <t>キノウ</t>
    </rPh>
    <rPh sb="2" eb="4">
      <t>クンレン</t>
    </rPh>
    <rPh sb="4" eb="6">
      <t>シエン</t>
    </rPh>
    <phoneticPr fontId="13"/>
  </si>
  <si>
    <t>栄養管理支援</t>
    <rPh sb="0" eb="2">
      <t>エイヨウ</t>
    </rPh>
    <rPh sb="2" eb="4">
      <t>カンリ</t>
    </rPh>
    <rPh sb="4" eb="6">
      <t>シエン</t>
    </rPh>
    <phoneticPr fontId="13"/>
  </si>
  <si>
    <t>別紙２－１－２（２）</t>
    <rPh sb="0" eb="2">
      <t>ベッシ</t>
    </rPh>
    <phoneticPr fontId="13"/>
  </si>
  <si>
    <t>令和８年度（令和７年度から繰越分）障害福祉分野の介護テクノロジー導入支援事業（介護ロボット等導入支援）　事業計画書　総表　（間接補助分）　</t>
    <phoneticPr fontId="13"/>
  </si>
  <si>
    <t>＜施設・事業所単位＞
選定額
（K）</t>
    <rPh sb="1" eb="3">
      <t>シセツ</t>
    </rPh>
    <rPh sb="4" eb="7">
      <t>ジギョウショ</t>
    </rPh>
    <rPh sb="7" eb="9">
      <t>タンイ</t>
    </rPh>
    <rPh sb="11" eb="13">
      <t>センテイ</t>
    </rPh>
    <rPh sb="13" eb="14">
      <t>ガク</t>
    </rPh>
    <phoneticPr fontId="13"/>
  </si>
  <si>
    <t>選定額合計×３／４（L）</t>
    <rPh sb="0" eb="2">
      <t>センテイ</t>
    </rPh>
    <rPh sb="2" eb="3">
      <t>ガク</t>
    </rPh>
    <rPh sb="3" eb="5">
      <t>ゴウケイ</t>
    </rPh>
    <phoneticPr fontId="13"/>
  </si>
  <si>
    <t>都道府県・指定都市・中核市
補助額（M）</t>
    <rPh sb="0" eb="4">
      <t>トドウフケン</t>
    </rPh>
    <rPh sb="5" eb="7">
      <t>シテイ</t>
    </rPh>
    <rPh sb="7" eb="9">
      <t>トシ</t>
    </rPh>
    <rPh sb="10" eb="13">
      <t>チュウカクシ</t>
    </rPh>
    <rPh sb="14" eb="17">
      <t>ホジョガク</t>
    </rPh>
    <phoneticPr fontId="13"/>
  </si>
  <si>
    <t>国庫補助基本額（N）</t>
    <rPh sb="0" eb="2">
      <t>コッコ</t>
    </rPh>
    <rPh sb="2" eb="4">
      <t>ホジョ</t>
    </rPh>
    <rPh sb="4" eb="7">
      <t>キホンガク</t>
    </rPh>
    <phoneticPr fontId="13"/>
  </si>
  <si>
    <t>国庫補助所要額( O = N ×２/３)</t>
    <rPh sb="0" eb="2">
      <t>コッコ</t>
    </rPh>
    <rPh sb="2" eb="4">
      <t>ホジョ</t>
    </rPh>
    <rPh sb="4" eb="6">
      <t>ショヨウ</t>
    </rPh>
    <rPh sb="6" eb="7">
      <t>ガク</t>
    </rPh>
    <phoneticPr fontId="13"/>
  </si>
  <si>
    <t>「M」欄は、実際に都道府県・指定都市・中核市が施設・事業所に対して補助する金額を記載すること。</t>
    <phoneticPr fontId="13"/>
  </si>
  <si>
    <t>（注５）</t>
    <rPh sb="1" eb="2">
      <t>チュウ</t>
    </rPh>
    <phoneticPr fontId="13"/>
  </si>
  <si>
    <t>（別紙２－１－２（３））</t>
    <rPh sb="1" eb="3">
      <t>ベッシ</t>
    </rPh>
    <phoneticPr fontId="13"/>
  </si>
  <si>
    <t>令和８年度（令和７年度から繰越分）障害福祉分野の介護テクノロジー導入支援事業
（介護ロボット等導入支援）（施設等に対する導入支援分）　事業計画書</t>
    <phoneticPr fontId="13"/>
  </si>
  <si>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13"/>
  </si>
  <si>
    <t>【基本情報】</t>
    <rPh sb="1" eb="3">
      <t>キホン</t>
    </rPh>
    <rPh sb="3" eb="5">
      <t>ジョウホウ</t>
    </rPh>
    <phoneticPr fontId="13"/>
  </si>
  <si>
    <t>フリガナ</t>
    <phoneticPr fontId="13"/>
  </si>
  <si>
    <t>事業所名</t>
    <rPh sb="0" eb="3">
      <t>ジギョウショ</t>
    </rPh>
    <rPh sb="3" eb="4">
      <t>メイ</t>
    </rPh>
    <phoneticPr fontId="13"/>
  </si>
  <si>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13"/>
  </si>
  <si>
    <r>
      <rPr>
        <sz val="12"/>
        <rFont val="ＭＳ Ｐゴシック"/>
        <family val="3"/>
        <charset val="128"/>
      </rPr>
      <t>職員数（常勤換算数）</t>
    </r>
    <r>
      <rPr>
        <sz val="12"/>
        <color theme="1"/>
        <rFont val="ＭＳ Ｐゴシック"/>
        <family val="3"/>
        <charset val="128"/>
        <scheme val="minor"/>
      </rPr>
      <t>　</t>
    </r>
    <r>
      <rPr>
        <sz val="10"/>
        <color theme="1"/>
        <rFont val="ＭＳ Ｐゴシック"/>
        <family val="3"/>
        <charset val="128"/>
        <scheme val="minor"/>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13"/>
  </si>
  <si>
    <r>
      <t>参考情報：令和元年度から令和７年度に係るロボット等導入支援事業補助実績</t>
    </r>
    <r>
      <rPr>
        <sz val="12"/>
        <color theme="1"/>
        <rFont val="ＭＳ Ｐゴシック"/>
        <family val="3"/>
        <charset val="128"/>
        <scheme val="minor"/>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13"/>
  </si>
  <si>
    <t>（補助実績）</t>
    <rPh sb="1" eb="3">
      <t>ホジョ</t>
    </rPh>
    <rPh sb="3" eb="5">
      <t>ジッセキ</t>
    </rPh>
    <phoneticPr fontId="13"/>
  </si>
  <si>
    <t>（補助年度）</t>
    <rPh sb="1" eb="3">
      <t>ホジョ</t>
    </rPh>
    <rPh sb="3" eb="5">
      <t>ネンド</t>
    </rPh>
    <phoneticPr fontId="13"/>
  </si>
  <si>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23"/>
  </si>
  <si>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23"/>
  </si>
  <si>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23"/>
  </si>
  <si>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23"/>
  </si>
  <si>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13"/>
  </si>
  <si>
    <t>事業計画</t>
    <rPh sb="0" eb="2">
      <t>ジギョウ</t>
    </rPh>
    <rPh sb="2" eb="4">
      <t>ケイカク</t>
    </rPh>
    <phoneticPr fontId="13"/>
  </si>
  <si>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13"/>
  </si>
  <si>
    <t>機器の種別：</t>
    <rPh sb="0" eb="2">
      <t>キキ</t>
    </rPh>
    <rPh sb="3" eb="5">
      <t>シュベツ</t>
    </rPh>
    <phoneticPr fontId="13"/>
  </si>
  <si>
    <t>　　　移乗介護</t>
    <rPh sb="3" eb="5">
      <t>イジョウ</t>
    </rPh>
    <rPh sb="5" eb="7">
      <t>カイゴ</t>
    </rPh>
    <phoneticPr fontId="13"/>
  </si>
  <si>
    <t>排泄支援</t>
  </si>
  <si>
    <t>入浴支援</t>
  </si>
  <si>
    <t>　　　移動支援</t>
    <rPh sb="3" eb="5">
      <t>イドウ</t>
    </rPh>
    <rPh sb="5" eb="7">
      <t>シエン</t>
    </rPh>
    <phoneticPr fontId="13"/>
  </si>
  <si>
    <t>見守り・コミュニケーション</t>
  </si>
  <si>
    <t>　　栄養管理支援</t>
    <rPh sb="2" eb="4">
      <t>エイヨウ</t>
    </rPh>
    <rPh sb="4" eb="6">
      <t>カンリ</t>
    </rPh>
    <rPh sb="6" eb="8">
      <t>シエン</t>
    </rPh>
    <phoneticPr fontId="13"/>
  </si>
  <si>
    <t>　　  機器名：</t>
    <rPh sb="4" eb="7">
      <t>キキメイ</t>
    </rPh>
    <phoneticPr fontId="13"/>
  </si>
  <si>
    <t>機器の特徴：</t>
    <rPh sb="0" eb="2">
      <t>キキ</t>
    </rPh>
    <rPh sb="3" eb="5">
      <t>トクチョウ</t>
    </rPh>
    <phoneticPr fontId="13"/>
  </si>
  <si>
    <t>（２）機器を導入することにしたきっかけ及び目的（複数回答可）</t>
    <rPh sb="19" eb="20">
      <t>オヨ</t>
    </rPh>
    <phoneticPr fontId="13"/>
  </si>
  <si>
    <t>きっかけ</t>
    <phoneticPr fontId="13"/>
  </si>
  <si>
    <t>目的</t>
    <rPh sb="0" eb="2">
      <t>モクテキ</t>
    </rPh>
    <phoneticPr fontId="13"/>
  </si>
  <si>
    <t>（※その他を選択した場合に記入　　　　）</t>
    <rPh sb="4" eb="5">
      <t>タ</t>
    </rPh>
    <rPh sb="6" eb="8">
      <t>センタク</t>
    </rPh>
    <rPh sb="10" eb="12">
      <t>バアイ</t>
    </rPh>
    <rPh sb="13" eb="15">
      <t>キニュウ</t>
    </rPh>
    <phoneticPr fontId="13"/>
  </si>
  <si>
    <t>（※その他を選択した場合に記入　　　　）</t>
    <phoneticPr fontId="13"/>
  </si>
  <si>
    <t>（３）事業所が抱える課題</t>
    <rPh sb="3" eb="6">
      <t>ジギョウショ</t>
    </rPh>
    <rPh sb="7" eb="8">
      <t>カカ</t>
    </rPh>
    <rPh sb="10" eb="12">
      <t>カダイ</t>
    </rPh>
    <phoneticPr fontId="13"/>
  </si>
  <si>
    <t>業務内容</t>
    <rPh sb="0" eb="2">
      <t>ギョウム</t>
    </rPh>
    <rPh sb="2" eb="4">
      <t>ナイヨウ</t>
    </rPh>
    <phoneticPr fontId="13"/>
  </si>
  <si>
    <t>A.業務従事者数</t>
    <rPh sb="2" eb="4">
      <t>ギョウム</t>
    </rPh>
    <rPh sb="4" eb="7">
      <t>ジュウジシャ</t>
    </rPh>
    <rPh sb="7" eb="8">
      <t>スウ</t>
    </rPh>
    <phoneticPr fontId="23"/>
  </si>
  <si>
    <t>発生件数</t>
    <rPh sb="0" eb="2">
      <t>ハッセイ</t>
    </rPh>
    <rPh sb="2" eb="4">
      <t>ケンスウ</t>
    </rPh>
    <phoneticPr fontId="13"/>
  </si>
  <si>
    <t>D. 1件当たりの
平均処理時間（分）</t>
    <rPh sb="4" eb="5">
      <t>ケン</t>
    </rPh>
    <rPh sb="5" eb="6">
      <t>ア</t>
    </rPh>
    <rPh sb="10" eb="12">
      <t>ヘイキン</t>
    </rPh>
    <rPh sb="12" eb="14">
      <t>ショリ</t>
    </rPh>
    <rPh sb="14" eb="16">
      <t>ジカン</t>
    </rPh>
    <rPh sb="17" eb="18">
      <t>フン</t>
    </rPh>
    <phoneticPr fontId="13"/>
  </si>
  <si>
    <t>人時間
E（A×C×D）</t>
    <rPh sb="0" eb="1">
      <t>ヒト</t>
    </rPh>
    <rPh sb="1" eb="3">
      <t>ジカン</t>
    </rPh>
    <phoneticPr fontId="13"/>
  </si>
  <si>
    <t>１人あたり
業務時間
（C×D／A）</t>
    <rPh sb="1" eb="2">
      <t>ヒト</t>
    </rPh>
    <rPh sb="6" eb="8">
      <t>ギョウム</t>
    </rPh>
    <rPh sb="8" eb="10">
      <t>ジカン</t>
    </rPh>
    <phoneticPr fontId="13"/>
  </si>
  <si>
    <t>B.ひと月当たり</t>
    <rPh sb="4" eb="5">
      <t>ツキ</t>
    </rPh>
    <rPh sb="5" eb="6">
      <t>ア</t>
    </rPh>
    <phoneticPr fontId="13"/>
  </si>
  <si>
    <t>C.年間発生件数（B×12）</t>
    <rPh sb="2" eb="4">
      <t>ネンカン</t>
    </rPh>
    <rPh sb="4" eb="6">
      <t>ハッセイ</t>
    </rPh>
    <rPh sb="6" eb="8">
      <t>ケンスウ</t>
    </rPh>
    <phoneticPr fontId="13"/>
  </si>
  <si>
    <t>直接介護</t>
    <rPh sb="0" eb="2">
      <t>チョクセツ</t>
    </rPh>
    <rPh sb="2" eb="4">
      <t>カイゴ</t>
    </rPh>
    <phoneticPr fontId="13"/>
  </si>
  <si>
    <t>１　移動・移乗・体位変換</t>
    <rPh sb="2" eb="4">
      <t>イドウ</t>
    </rPh>
    <rPh sb="5" eb="7">
      <t>イジョウ</t>
    </rPh>
    <rPh sb="8" eb="10">
      <t>タイイ</t>
    </rPh>
    <rPh sb="10" eb="12">
      <t>ヘンカン</t>
    </rPh>
    <phoneticPr fontId="13"/>
  </si>
  <si>
    <t>２　排泄介助・支援</t>
    <rPh sb="2" eb="4">
      <t>ハイセツ</t>
    </rPh>
    <rPh sb="4" eb="6">
      <t>カイジョ</t>
    </rPh>
    <rPh sb="7" eb="9">
      <t>シエン</t>
    </rPh>
    <phoneticPr fontId="13"/>
  </si>
  <si>
    <t>３　生活自立支援（※1）</t>
    <rPh sb="2" eb="4">
      <t>セイカツ</t>
    </rPh>
    <rPh sb="4" eb="6">
      <t>ジリツ</t>
    </rPh>
    <rPh sb="6" eb="8">
      <t>シエン</t>
    </rPh>
    <phoneticPr fontId="13"/>
  </si>
  <si>
    <t>４　行動上の問題への対応（※2）</t>
    <rPh sb="2" eb="5">
      <t>コウドウジョウ</t>
    </rPh>
    <rPh sb="6" eb="8">
      <t>モンダイ</t>
    </rPh>
    <rPh sb="10" eb="12">
      <t>タイオウ</t>
    </rPh>
    <phoneticPr fontId="13"/>
  </si>
  <si>
    <t>５　その他の直接介護</t>
    <rPh sb="4" eb="5">
      <t>タ</t>
    </rPh>
    <rPh sb="6" eb="8">
      <t>チョクセツ</t>
    </rPh>
    <rPh sb="8" eb="10">
      <t>カイゴ</t>
    </rPh>
    <phoneticPr fontId="13"/>
  </si>
  <si>
    <t>間接業務</t>
    <rPh sb="0" eb="2">
      <t>カンセツ</t>
    </rPh>
    <rPh sb="2" eb="4">
      <t>ギョウム</t>
    </rPh>
    <phoneticPr fontId="13"/>
  </si>
  <si>
    <t>６　巡回・移動</t>
    <rPh sb="2" eb="4">
      <t>ジュンカイ</t>
    </rPh>
    <rPh sb="5" eb="7">
      <t>イドウ</t>
    </rPh>
    <phoneticPr fontId="13"/>
  </si>
  <si>
    <t>７　記録・文書作成・連絡調整等（※3）</t>
    <rPh sb="2" eb="4">
      <t>キロク</t>
    </rPh>
    <rPh sb="5" eb="7">
      <t>ブンショ</t>
    </rPh>
    <rPh sb="7" eb="9">
      <t>サクセイ</t>
    </rPh>
    <rPh sb="10" eb="12">
      <t>レンラク</t>
    </rPh>
    <rPh sb="12" eb="14">
      <t>チョウセイ</t>
    </rPh>
    <rPh sb="14" eb="15">
      <t>トウ</t>
    </rPh>
    <phoneticPr fontId="13"/>
  </si>
  <si>
    <t>８　見守り機器の使用・確認</t>
    <rPh sb="2" eb="4">
      <t>ミマモ</t>
    </rPh>
    <rPh sb="5" eb="7">
      <t>キキ</t>
    </rPh>
    <rPh sb="8" eb="10">
      <t>シヨウ</t>
    </rPh>
    <rPh sb="11" eb="13">
      <t>カクニン</t>
    </rPh>
    <phoneticPr fontId="13"/>
  </si>
  <si>
    <t>９　その他の間接業務</t>
    <rPh sb="4" eb="5">
      <t>タ</t>
    </rPh>
    <rPh sb="6" eb="8">
      <t>カンセツ</t>
    </rPh>
    <rPh sb="8" eb="10">
      <t>ギョウム</t>
    </rPh>
    <phoneticPr fontId="13"/>
  </si>
  <si>
    <t>A.業務従事者数</t>
    <phoneticPr fontId="23"/>
  </si>
  <si>
    <t>D. 1件当たりの
平均処理時間（分）</t>
    <phoneticPr fontId="13"/>
  </si>
  <si>
    <t>人時間
E（A×C×D）</t>
    <phoneticPr fontId="13"/>
  </si>
  <si>
    <r>
      <rPr>
        <sz val="6"/>
        <color theme="1"/>
        <rFont val="ＭＳ Ｐゴシック"/>
        <family val="3"/>
        <charset val="128"/>
        <scheme val="minor"/>
      </rPr>
      <t>１人あたり
業務時間</t>
    </r>
    <r>
      <rPr>
        <sz val="8"/>
        <color theme="1"/>
        <rFont val="ＭＳ Ｐゴシック"/>
        <family val="3"/>
        <charset val="128"/>
        <scheme val="minor"/>
      </rPr>
      <t xml:space="preserve">
</t>
    </r>
    <r>
      <rPr>
        <sz val="6"/>
        <color theme="1"/>
        <rFont val="ＭＳ Ｐゴシック"/>
        <family val="3"/>
        <charset val="128"/>
        <scheme val="minor"/>
      </rPr>
      <t>（C×D／A）</t>
    </r>
    <rPh sb="1" eb="2">
      <t>ヒト</t>
    </rPh>
    <rPh sb="6" eb="8">
      <t>ギョウム</t>
    </rPh>
    <rPh sb="8" eb="10">
      <t>ジカン</t>
    </rPh>
    <phoneticPr fontId="13"/>
  </si>
  <si>
    <t>　年間業務時間数想定削減率（％）</t>
    <rPh sb="1" eb="3">
      <t>ネンカン</t>
    </rPh>
    <rPh sb="3" eb="5">
      <t>ギョウム</t>
    </rPh>
    <rPh sb="5" eb="8">
      <t>ジカンスウ</t>
    </rPh>
    <rPh sb="8" eb="10">
      <t>ソウテイ</t>
    </rPh>
    <rPh sb="10" eb="12">
      <t>サクゲン</t>
    </rPh>
    <rPh sb="12" eb="13">
      <t>リツ</t>
    </rPh>
    <phoneticPr fontId="13"/>
  </si>
  <si>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13"/>
  </si>
  <si>
    <t>（別紙２－１－２（４））</t>
    <rPh sb="1" eb="3">
      <t>ベッシ</t>
    </rPh>
    <phoneticPr fontId="13"/>
  </si>
  <si>
    <t>令和８年度（令和７年度から繰越分）障害福祉分野の介護テクノロジー導入支援事業
（介護ロボット等導入支援）（施設等に対する導入支援分）　積算内訳書</t>
    <phoneticPr fontId="13"/>
  </si>
  <si>
    <t>職員数（実数）</t>
    <rPh sb="0" eb="3">
      <t>ショクインスウ</t>
    </rPh>
    <rPh sb="4" eb="6">
      <t>ジッスウ</t>
    </rPh>
    <phoneticPr fontId="13"/>
  </si>
  <si>
    <t>人</t>
    <rPh sb="0" eb="1">
      <t>ヒト</t>
    </rPh>
    <phoneticPr fontId="13"/>
  </si>
  <si>
    <t>施設利用者数</t>
    <rPh sb="0" eb="2">
      <t>シセツ</t>
    </rPh>
    <rPh sb="2" eb="5">
      <t>リヨウシャ</t>
    </rPh>
    <rPh sb="5" eb="6">
      <t>スウ</t>
    </rPh>
    <phoneticPr fontId="13"/>
  </si>
  <si>
    <t>実支出（予定）額：</t>
    <rPh sb="0" eb="1">
      <t>ジツ</t>
    </rPh>
    <rPh sb="4" eb="6">
      <t>ヨテイ</t>
    </rPh>
    <rPh sb="7" eb="8">
      <t>ガク</t>
    </rPh>
    <phoneticPr fontId="13"/>
  </si>
  <si>
    <t>円</t>
    <rPh sb="0" eb="1">
      <t>エン</t>
    </rPh>
    <phoneticPr fontId="13"/>
  </si>
  <si>
    <t>機器導入費用
（合計）</t>
    <rPh sb="0" eb="2">
      <t>キキ</t>
    </rPh>
    <rPh sb="2" eb="4">
      <t>ドウニュウ</t>
    </rPh>
    <rPh sb="4" eb="6">
      <t>ヒヨウ</t>
    </rPh>
    <rPh sb="8" eb="10">
      <t>ゴウケイ</t>
    </rPh>
    <phoneticPr fontId="13"/>
  </si>
  <si>
    <t>初期設定に要する費用
（合計）</t>
    <rPh sb="0" eb="2">
      <t>ショキ</t>
    </rPh>
    <rPh sb="2" eb="4">
      <t>セッテイ</t>
    </rPh>
    <rPh sb="5" eb="6">
      <t>ヨウ</t>
    </rPh>
    <rPh sb="8" eb="10">
      <t>ヒヨウ</t>
    </rPh>
    <rPh sb="12" eb="14">
      <t>ゴウケイ</t>
    </rPh>
    <phoneticPr fontId="13"/>
  </si>
  <si>
    <t>値引額
（合計）</t>
    <rPh sb="0" eb="2">
      <t>ネビ</t>
    </rPh>
    <rPh sb="2" eb="3">
      <t>ガク</t>
    </rPh>
    <rPh sb="5" eb="7">
      <t>ゴウケイ</t>
    </rPh>
    <phoneticPr fontId="13"/>
  </si>
  <si>
    <t>No.</t>
    <phoneticPr fontId="13"/>
  </si>
  <si>
    <t>導入内容</t>
    <rPh sb="0" eb="2">
      <t>ドウニュウ</t>
    </rPh>
    <rPh sb="2" eb="4">
      <t>ナイヨウ</t>
    </rPh>
    <phoneticPr fontId="13"/>
  </si>
  <si>
    <t>数量</t>
    <rPh sb="0" eb="2">
      <t>スウリョウ</t>
    </rPh>
    <phoneticPr fontId="13"/>
  </si>
  <si>
    <t>単価</t>
    <rPh sb="0" eb="2">
      <t>タンカ</t>
    </rPh>
    <phoneticPr fontId="13"/>
  </si>
  <si>
    <t>機器導入費用</t>
    <rPh sb="0" eb="2">
      <t>キキ</t>
    </rPh>
    <rPh sb="2" eb="4">
      <t>ドウニュウ</t>
    </rPh>
    <rPh sb="4" eb="6">
      <t>ヒヨウ</t>
    </rPh>
    <phoneticPr fontId="13"/>
  </si>
  <si>
    <t>初期設定に要する費用</t>
    <rPh sb="0" eb="2">
      <t>ショキ</t>
    </rPh>
    <rPh sb="2" eb="4">
      <t>セッテイ</t>
    </rPh>
    <rPh sb="5" eb="6">
      <t>ヨウ</t>
    </rPh>
    <rPh sb="8" eb="10">
      <t>ヒヨウ</t>
    </rPh>
    <phoneticPr fontId="13"/>
  </si>
  <si>
    <t>台</t>
  </si>
  <si>
    <t>合計</t>
    <rPh sb="0" eb="2">
      <t>ゴウケイ</t>
    </rPh>
    <phoneticPr fontId="13"/>
  </si>
  <si>
    <r>
      <t xml:space="preserve">備考
</t>
    </r>
    <r>
      <rPr>
        <b/>
        <sz val="12"/>
        <rFont val="ＭＳ Ｐゴシック"/>
        <family val="3"/>
        <charset val="128"/>
        <scheme val="minor"/>
      </rPr>
      <t>（特別な事情等があれば記載）</t>
    </r>
    <rPh sb="0" eb="2">
      <t>ビコウ</t>
    </rPh>
    <rPh sb="4" eb="6">
      <t>トクベツ</t>
    </rPh>
    <rPh sb="7" eb="9">
      <t>ジジョウ</t>
    </rPh>
    <rPh sb="9" eb="10">
      <t>トウ</t>
    </rPh>
    <rPh sb="14" eb="16">
      <t>キサイ</t>
    </rPh>
    <phoneticPr fontId="13"/>
  </si>
  <si>
    <t>※</t>
    <phoneticPr fontId="23"/>
  </si>
  <si>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23"/>
  </si>
  <si>
    <t>（別紙２－１－２（５））</t>
    <rPh sb="1" eb="3">
      <t>ベッシ</t>
    </rPh>
    <phoneticPr fontId="13"/>
  </si>
  <si>
    <t>令和８年度（令和７年度から繰越分）障害福祉分野の介護テクノロジー導入支援事業
（介護ロボット等導入支援）（都道府県等による導入促進分）※体験会等　事業計画書</t>
    <phoneticPr fontId="13"/>
  </si>
  <si>
    <t>1　基本情報</t>
    <rPh sb="2" eb="4">
      <t>キホン</t>
    </rPh>
    <rPh sb="4" eb="6">
      <t>ジョウホウ</t>
    </rPh>
    <phoneticPr fontId="13"/>
  </si>
  <si>
    <t>都道府県、指定都市、中核市名</t>
    <rPh sb="0" eb="4">
      <t>トドウフケン</t>
    </rPh>
    <rPh sb="5" eb="7">
      <t>シテイ</t>
    </rPh>
    <rPh sb="7" eb="9">
      <t>トシ</t>
    </rPh>
    <rPh sb="10" eb="13">
      <t>チュウカクシ</t>
    </rPh>
    <rPh sb="13" eb="14">
      <t>メイ</t>
    </rPh>
    <phoneticPr fontId="13"/>
  </si>
  <si>
    <t>委託先（委託して実施した場合）</t>
    <rPh sb="0" eb="3">
      <t>イタクサキ</t>
    </rPh>
    <rPh sb="4" eb="6">
      <t>イタク</t>
    </rPh>
    <rPh sb="8" eb="10">
      <t>ジッシ</t>
    </rPh>
    <rPh sb="12" eb="14">
      <t>バアイ</t>
    </rPh>
    <phoneticPr fontId="13"/>
  </si>
  <si>
    <t>対象経費の支出予定額（単位：円）</t>
    <rPh sb="0" eb="2">
      <t>タイショウ</t>
    </rPh>
    <rPh sb="2" eb="4">
      <t>ケイヒ</t>
    </rPh>
    <rPh sb="5" eb="7">
      <t>シシュツ</t>
    </rPh>
    <rPh sb="7" eb="9">
      <t>ヨテイ</t>
    </rPh>
    <rPh sb="9" eb="10">
      <t>ガク</t>
    </rPh>
    <rPh sb="11" eb="13">
      <t>タンイ</t>
    </rPh>
    <rPh sb="14" eb="15">
      <t>エン</t>
    </rPh>
    <phoneticPr fontId="13"/>
  </si>
  <si>
    <t>対象経費の支出額
に係る積算内訳</t>
    <rPh sb="0" eb="2">
      <t>タイショウ</t>
    </rPh>
    <rPh sb="2" eb="4">
      <t>ケイヒ</t>
    </rPh>
    <rPh sb="5" eb="7">
      <t>シシュツ</t>
    </rPh>
    <rPh sb="7" eb="8">
      <t>ガク</t>
    </rPh>
    <rPh sb="10" eb="11">
      <t>カカワ</t>
    </rPh>
    <rPh sb="12" eb="14">
      <t>セキサン</t>
    </rPh>
    <rPh sb="14" eb="16">
      <t>ウチワケ</t>
    </rPh>
    <phoneticPr fontId="13"/>
  </si>
  <si>
    <t>※委託の場合は、委託費の内訳も記載すること。</t>
    <phoneticPr fontId="13"/>
  </si>
  <si>
    <t>国庫補助基本額（単位：円）
（補助上限額：2,530千円）</t>
    <rPh sb="0" eb="2">
      <t>コッコ</t>
    </rPh>
    <rPh sb="2" eb="4">
      <t>ホジョ</t>
    </rPh>
    <rPh sb="4" eb="6">
      <t>キホン</t>
    </rPh>
    <rPh sb="6" eb="7">
      <t>ガク</t>
    </rPh>
    <rPh sb="15" eb="17">
      <t>ホジョ</t>
    </rPh>
    <rPh sb="17" eb="20">
      <t>ジョウゲンガク</t>
    </rPh>
    <rPh sb="26" eb="27">
      <t>チ</t>
    </rPh>
    <rPh sb="27" eb="28">
      <t>エン</t>
    </rPh>
    <phoneticPr fontId="13"/>
  </si>
  <si>
    <t>※対象経費の支出予定額と補助上限額とを比較して少ない額を記載すること。</t>
    <rPh sb="1" eb="3">
      <t>タイショウ</t>
    </rPh>
    <rPh sb="3" eb="5">
      <t>ケイヒ</t>
    </rPh>
    <rPh sb="6" eb="8">
      <t>シシュツ</t>
    </rPh>
    <rPh sb="8" eb="10">
      <t>ヨテイ</t>
    </rPh>
    <rPh sb="10" eb="11">
      <t>ガク</t>
    </rPh>
    <rPh sb="12" eb="14">
      <t>ホジョ</t>
    </rPh>
    <rPh sb="14" eb="17">
      <t>ジョウゲンガク</t>
    </rPh>
    <rPh sb="19" eb="21">
      <t>ヒカク</t>
    </rPh>
    <rPh sb="23" eb="24">
      <t>スク</t>
    </rPh>
    <rPh sb="26" eb="27">
      <t>ガク</t>
    </rPh>
    <rPh sb="28" eb="30">
      <t>キサイ</t>
    </rPh>
    <phoneticPr fontId="13"/>
  </si>
  <si>
    <t>国庫補助所要額（単位：円）
（補助率1/2）</t>
    <rPh sb="0" eb="2">
      <t>コッコ</t>
    </rPh>
    <rPh sb="2" eb="4">
      <t>ホジョ</t>
    </rPh>
    <rPh sb="4" eb="7">
      <t>ショヨウガク</t>
    </rPh>
    <rPh sb="8" eb="10">
      <t>タンイ</t>
    </rPh>
    <rPh sb="11" eb="12">
      <t>エン</t>
    </rPh>
    <rPh sb="15" eb="18">
      <t>ホジョリツ</t>
    </rPh>
    <phoneticPr fontId="13"/>
  </si>
  <si>
    <t>※国庫補助基本額に補助率（1/2）を乗じた額を記載すること（千円未満切捨）。</t>
    <rPh sb="1" eb="3">
      <t>コッコ</t>
    </rPh>
    <rPh sb="3" eb="5">
      <t>ホジョ</t>
    </rPh>
    <rPh sb="5" eb="7">
      <t>キホン</t>
    </rPh>
    <rPh sb="7" eb="8">
      <t>ガク</t>
    </rPh>
    <rPh sb="9" eb="12">
      <t>ホジョリツ</t>
    </rPh>
    <rPh sb="18" eb="19">
      <t>ジョウ</t>
    </rPh>
    <rPh sb="21" eb="22">
      <t>ガク</t>
    </rPh>
    <rPh sb="23" eb="25">
      <t>キサイ</t>
    </rPh>
    <rPh sb="30" eb="32">
      <t>センエン</t>
    </rPh>
    <rPh sb="32" eb="34">
      <t>ミマン</t>
    </rPh>
    <rPh sb="34" eb="35">
      <t>キ</t>
    </rPh>
    <rPh sb="35" eb="36">
      <t>ス</t>
    </rPh>
    <phoneticPr fontId="13"/>
  </si>
  <si>
    <t>２　事業内容</t>
    <rPh sb="2" eb="4">
      <t>ジギョウ</t>
    </rPh>
    <rPh sb="4" eb="6">
      <t>ナイヨウ</t>
    </rPh>
    <phoneticPr fontId="13"/>
  </si>
  <si>
    <t>実施内容</t>
    <rPh sb="0" eb="2">
      <t>ジッシ</t>
    </rPh>
    <rPh sb="2" eb="4">
      <t>ナイヨウ</t>
    </rPh>
    <phoneticPr fontId="13"/>
  </si>
  <si>
    <t>移乗介護</t>
    <rPh sb="0" eb="2">
      <t>イジョウ</t>
    </rPh>
    <rPh sb="2" eb="4">
      <t>カイゴ</t>
    </rPh>
    <phoneticPr fontId="13"/>
  </si>
  <si>
    <t>実施（予定）回数</t>
    <rPh sb="0" eb="2">
      <t>ジッシ</t>
    </rPh>
    <rPh sb="3" eb="5">
      <t>ヨテイ</t>
    </rPh>
    <rPh sb="6" eb="8">
      <t>カイスウ</t>
    </rPh>
    <phoneticPr fontId="13"/>
  </si>
  <si>
    <t>例：２回（令和○年４月10日、令和○年５月20日）</t>
    <rPh sb="0" eb="1">
      <t>レイ</t>
    </rPh>
    <rPh sb="3" eb="4">
      <t>カイ</t>
    </rPh>
    <rPh sb="5" eb="7">
      <t>レイワ</t>
    </rPh>
    <rPh sb="8" eb="9">
      <t>ネン</t>
    </rPh>
    <rPh sb="10" eb="11">
      <t>ガツ</t>
    </rPh>
    <rPh sb="13" eb="14">
      <t>ヒ</t>
    </rPh>
    <rPh sb="15" eb="17">
      <t>レイワ</t>
    </rPh>
    <rPh sb="18" eb="19">
      <t>ネン</t>
    </rPh>
    <rPh sb="20" eb="21">
      <t>ガツ</t>
    </rPh>
    <rPh sb="23" eb="24">
      <t>ヒ</t>
    </rPh>
    <phoneticPr fontId="13"/>
  </si>
  <si>
    <t>移動支援</t>
    <rPh sb="0" eb="2">
      <t>イドウ</t>
    </rPh>
    <rPh sb="2" eb="4">
      <t>シエン</t>
    </rPh>
    <phoneticPr fontId="13"/>
  </si>
  <si>
    <t>参加（予定）事業所数</t>
    <rPh sb="0" eb="2">
      <t>サンカ</t>
    </rPh>
    <rPh sb="3" eb="5">
      <t>ヨテイ</t>
    </rPh>
    <rPh sb="6" eb="9">
      <t>ジギョウショ</t>
    </rPh>
    <rPh sb="9" eb="10">
      <t>スウ</t>
    </rPh>
    <phoneticPr fontId="13"/>
  </si>
  <si>
    <t>例：20施設・事業所（１回目）、30施設・事業所（２回目）</t>
    <rPh sb="0" eb="1">
      <t>レイ</t>
    </rPh>
    <rPh sb="4" eb="6">
      <t>シセツ</t>
    </rPh>
    <rPh sb="7" eb="10">
      <t>ジギョウショ</t>
    </rPh>
    <rPh sb="12" eb="14">
      <t>カイメ</t>
    </rPh>
    <rPh sb="18" eb="20">
      <t>シセツ</t>
    </rPh>
    <rPh sb="21" eb="24">
      <t>ジギョウショ</t>
    </rPh>
    <rPh sb="26" eb="28">
      <t>カイメ</t>
    </rPh>
    <phoneticPr fontId="13"/>
  </si>
  <si>
    <t>排泄支援</t>
    <rPh sb="0" eb="2">
      <t>ハイセツ</t>
    </rPh>
    <rPh sb="2" eb="4">
      <t>シエン</t>
    </rPh>
    <phoneticPr fontId="13"/>
  </si>
  <si>
    <t>導入に当たってのプロセス及び導入効果の説明を行う施設・事業所が導入している機器の種別（予定）</t>
    <rPh sb="0" eb="2">
      <t>ドウニュウ</t>
    </rPh>
    <rPh sb="3" eb="4">
      <t>ア</t>
    </rPh>
    <rPh sb="12" eb="13">
      <t>オヨ</t>
    </rPh>
    <rPh sb="14" eb="16">
      <t>ドウニュウ</t>
    </rPh>
    <rPh sb="16" eb="18">
      <t>コウカ</t>
    </rPh>
    <rPh sb="19" eb="21">
      <t>セツメイ</t>
    </rPh>
    <rPh sb="43" eb="45">
      <t>ヨテイ</t>
    </rPh>
    <phoneticPr fontId="13"/>
  </si>
  <si>
    <t>見守り・コミュニケーション</t>
    <rPh sb="0" eb="2">
      <t>ミマモ</t>
    </rPh>
    <phoneticPr fontId="13"/>
  </si>
  <si>
    <t>試用の機会を提供する機器の種別</t>
    <rPh sb="3" eb="5">
      <t>キカイ</t>
    </rPh>
    <rPh sb="6" eb="8">
      <t>テイキョウ</t>
    </rPh>
    <phoneticPr fontId="13"/>
  </si>
  <si>
    <t>入浴支援</t>
    <rPh sb="0" eb="2">
      <t>ニュウヨク</t>
    </rPh>
    <rPh sb="2" eb="4">
      <t>シエン</t>
    </rPh>
    <phoneticPr fontId="13"/>
  </si>
  <si>
    <t>（※）補助上限額は、コンサルタント等と併せて2,530千円とする。</t>
    <rPh sb="17" eb="18">
      <t>トウ</t>
    </rPh>
    <phoneticPr fontId="13"/>
  </si>
  <si>
    <t>（別紙２－１－２（６））</t>
    <phoneticPr fontId="13"/>
  </si>
  <si>
    <t>令和８年度（令和７年度から繰越分）障害福祉分野の介護テクノロジー導入支援事業
（介護ロボット等導入支援）（都道府県等による導入促進分）※コンサルタント等　事業計画書</t>
    <phoneticPr fontId="13"/>
  </si>
  <si>
    <t>対象経費の支出予定額
に係る積算内訳</t>
    <rPh sb="12" eb="13">
      <t>カカ</t>
    </rPh>
    <rPh sb="14" eb="16">
      <t>セキサン</t>
    </rPh>
    <rPh sb="16" eb="18">
      <t>ウチワケ</t>
    </rPh>
    <phoneticPr fontId="13"/>
  </si>
  <si>
    <t>国庫補助基本額（単位：円）
（補助上限額：2,530千円）</t>
    <rPh sb="0" eb="2">
      <t>コッコ</t>
    </rPh>
    <rPh sb="2" eb="4">
      <t>ホジョ</t>
    </rPh>
    <rPh sb="4" eb="6">
      <t>キホン</t>
    </rPh>
    <rPh sb="6" eb="7">
      <t>ガク</t>
    </rPh>
    <phoneticPr fontId="13"/>
  </si>
  <si>
    <t>移乗支援</t>
    <rPh sb="0" eb="2">
      <t>イジョウ</t>
    </rPh>
    <rPh sb="2" eb="4">
      <t>シエン</t>
    </rPh>
    <phoneticPr fontId="13"/>
  </si>
  <si>
    <t>コンサルティングの実施（予定）回数</t>
    <rPh sb="9" eb="11">
      <t>ジッシ</t>
    </rPh>
    <rPh sb="12" eb="14">
      <t>ヨテイ</t>
    </rPh>
    <rPh sb="15" eb="17">
      <t>カイスウ</t>
    </rPh>
    <phoneticPr fontId="13"/>
  </si>
  <si>
    <t>例：３回（令和○年４月10日、令和○年４月20日、令和○年５月10日）</t>
    <rPh sb="0" eb="1">
      <t>レイ</t>
    </rPh>
    <rPh sb="3" eb="4">
      <t>カイ</t>
    </rPh>
    <rPh sb="5" eb="7">
      <t>レイワ</t>
    </rPh>
    <rPh sb="8" eb="9">
      <t>ネン</t>
    </rPh>
    <rPh sb="10" eb="11">
      <t>ガツ</t>
    </rPh>
    <rPh sb="13" eb="14">
      <t>ヒ</t>
    </rPh>
    <rPh sb="15" eb="17">
      <t>レイワ</t>
    </rPh>
    <rPh sb="18" eb="19">
      <t>ネン</t>
    </rPh>
    <rPh sb="20" eb="21">
      <t>ガツ</t>
    </rPh>
    <rPh sb="23" eb="24">
      <t>ヒ</t>
    </rPh>
    <rPh sb="25" eb="27">
      <t>レイワ</t>
    </rPh>
    <rPh sb="28" eb="29">
      <t>ネン</t>
    </rPh>
    <rPh sb="30" eb="31">
      <t>ガツ</t>
    </rPh>
    <rPh sb="33" eb="34">
      <t>ヒ</t>
    </rPh>
    <phoneticPr fontId="13"/>
  </si>
  <si>
    <t>実施（予定）事業所数</t>
    <rPh sb="0" eb="2">
      <t>ジッシ</t>
    </rPh>
    <rPh sb="3" eb="5">
      <t>ヨテイ</t>
    </rPh>
    <rPh sb="6" eb="9">
      <t>ジギョウショ</t>
    </rPh>
    <rPh sb="9" eb="10">
      <t>スウ</t>
    </rPh>
    <phoneticPr fontId="13"/>
  </si>
  <si>
    <t>例：３施設・事業所</t>
    <rPh sb="0" eb="1">
      <t>レイ</t>
    </rPh>
    <rPh sb="3" eb="5">
      <t>シセツ</t>
    </rPh>
    <rPh sb="6" eb="9">
      <t>ジギョウショ</t>
    </rPh>
    <phoneticPr fontId="13"/>
  </si>
  <si>
    <t>施設・事業所が導入を検討している機器の種別</t>
    <rPh sb="10" eb="12">
      <t>ケントウ</t>
    </rPh>
    <phoneticPr fontId="13"/>
  </si>
  <si>
    <t>（※）１施設・事業所あたり300千円を上限とする</t>
    <rPh sb="4" eb="6">
      <t>シセツ</t>
    </rPh>
    <rPh sb="7" eb="10">
      <t>ジギョウショ</t>
    </rPh>
    <rPh sb="16" eb="18">
      <t>センエン</t>
    </rPh>
    <rPh sb="19" eb="21">
      <t>ジョウゲン</t>
    </rPh>
    <phoneticPr fontId="13"/>
  </si>
  <si>
    <t>（※）補助上限額は、体験会等と併せて2,530千円</t>
    <rPh sb="3" eb="5">
      <t>ホジョ</t>
    </rPh>
    <rPh sb="5" eb="7">
      <t>ジョウゲン</t>
    </rPh>
    <rPh sb="7" eb="8">
      <t>ガク</t>
    </rPh>
    <rPh sb="10" eb="12">
      <t>タイケン</t>
    </rPh>
    <rPh sb="12" eb="13">
      <t>カイ</t>
    </rPh>
    <rPh sb="13" eb="14">
      <t>トウ</t>
    </rPh>
    <rPh sb="15" eb="16">
      <t>アワ</t>
    </rPh>
    <rPh sb="23" eb="25">
      <t>センエン</t>
    </rPh>
    <phoneticPr fontId="13"/>
  </si>
  <si>
    <t>初期設定に
要する費用
（Ｄ）</t>
    <rPh sb="0" eb="2">
      <t>ショキ</t>
    </rPh>
    <rPh sb="2" eb="4">
      <t>セッテイ</t>
    </rPh>
    <rPh sb="6" eb="7">
      <t>ヨウ</t>
    </rPh>
    <rPh sb="9" eb="11">
      <t>ヒヨウ</t>
    </rPh>
    <phoneticPr fontId="13"/>
  </si>
  <si>
    <t>（４）ロボット等を導入する業務内容（概要）　</t>
    <rPh sb="7" eb="8">
      <t>トウ</t>
    </rPh>
    <rPh sb="9" eb="11">
      <t>ドウニュウ</t>
    </rPh>
    <rPh sb="13" eb="15">
      <t>ギョウム</t>
    </rPh>
    <rPh sb="15" eb="17">
      <t>ナイヨウ</t>
    </rPh>
    <rPh sb="18" eb="20">
      <t>ガイヨウ</t>
    </rPh>
    <phoneticPr fontId="13"/>
  </si>
  <si>
    <t>（５）ロボット等導入前の定量的指標及びロボット等導入により想定される定量的指標</t>
    <rPh sb="7" eb="8">
      <t>トウ</t>
    </rPh>
    <rPh sb="8" eb="11">
      <t>ドウニュウマエ</t>
    </rPh>
    <rPh sb="12" eb="15">
      <t>テイリョウテキ</t>
    </rPh>
    <rPh sb="15" eb="17">
      <t>シヒョウ</t>
    </rPh>
    <rPh sb="17" eb="18">
      <t>オヨ</t>
    </rPh>
    <rPh sb="23" eb="24">
      <t>トウ</t>
    </rPh>
    <rPh sb="24" eb="26">
      <t>ドウニュウ</t>
    </rPh>
    <rPh sb="29" eb="31">
      <t>ソウテイ</t>
    </rPh>
    <rPh sb="34" eb="37">
      <t>テイリョウテキ</t>
    </rPh>
    <rPh sb="37" eb="39">
      <t>シヒョウ</t>
    </rPh>
    <phoneticPr fontId="13"/>
  </si>
  <si>
    <t>　①　前記（４）に係る現在（ロボット等導入前）の業務時間内訳</t>
    <rPh sb="3" eb="5">
      <t>ゼンキ</t>
    </rPh>
    <rPh sb="9" eb="10">
      <t>カカ</t>
    </rPh>
    <rPh sb="11" eb="13">
      <t>ゲンザイ</t>
    </rPh>
    <rPh sb="18" eb="19">
      <t>トウ</t>
    </rPh>
    <rPh sb="19" eb="22">
      <t>ドウニュウマエ</t>
    </rPh>
    <rPh sb="24" eb="26">
      <t>ギョウム</t>
    </rPh>
    <rPh sb="26" eb="28">
      <t>ジカン</t>
    </rPh>
    <rPh sb="28" eb="30">
      <t>ウチワケ</t>
    </rPh>
    <phoneticPr fontId="13"/>
  </si>
  <si>
    <t>　②　ロボット等導入後の前記（４）に係る想定業務時間内訳</t>
    <rPh sb="7" eb="8">
      <t>トウ</t>
    </rPh>
    <rPh sb="8" eb="11">
      <t>ドウニュウゴ</t>
    </rPh>
    <rPh sb="12" eb="14">
      <t>ゼンキ</t>
    </rPh>
    <rPh sb="18" eb="19">
      <t>カカ</t>
    </rPh>
    <rPh sb="20" eb="22">
      <t>ソウテイ</t>
    </rPh>
    <rPh sb="22" eb="24">
      <t>ギョウム</t>
    </rPh>
    <rPh sb="24" eb="26">
      <t>ジカン</t>
    </rPh>
    <rPh sb="26" eb="28">
      <t>ウチワケ</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</si>
</sst>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41" formatCode="_ * #,##0_ ;_ * \-#,##0_ ;_ * &quot;-&quot;_ ;_ @_ "/>
    <numFmt numFmtId="176" formatCode="#,##0_ "/>
    <numFmt numFmtId="177" formatCode="0.0%"/>
    <numFmt numFmtId="178" formatCode="0&quot;人&quot;"/>
    <numFmt numFmtId="179" formatCode="0.0_ &quot;人&quot;"/>
    <numFmt numFmtId="180" formatCode="#,##0_ &quot;人&quot;"/>
    <numFmt numFmtId="181" formatCode="#,##0_ &quot;件&quot;"/>
    <numFmt numFmtId="182" formatCode="#,##0_ &quot;分&quot;"/>
    <numFmt numFmtId="183" formatCode="#,##0_ &quot;人時間&quot;"/>
    <numFmt numFmtId="184" formatCode="#,##0_ &quot;時間&quot;"/>
    <numFmt numFmtId="185" formatCode="#,##0_ &quot;ページ&quot;"/>
  </numFmts>
  <fonts count="6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11"/>
      <name val="ＭＳ Ｐゴシック"/>
      <family val="3"/>
      <charset val="128"/>
      <scheme val="minor"/>
    </font>
    <font>
      <sz val="12"/>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0"/>
      <name val="ＭＳ Ｐゴシック"/>
      <family val="3"/>
      <charset val="128"/>
      <scheme val="minor"/>
    </font>
    <font>
      <b/>
      <sz val="12"/>
      <name val="ＭＳ Ｐゴシック"/>
      <family val="3"/>
      <charset val="128"/>
      <scheme val="minor"/>
    </font>
    <font>
      <sz val="6"/>
      <name val="ＭＳ Ｐゴシック"/>
      <family val="2"/>
      <charset val="128"/>
      <scheme val="minor"/>
    </font>
    <font>
      <b/>
      <sz val="11"/>
      <color theme="1"/>
      <name val="ＭＳ Ｐゴシック"/>
      <family val="3"/>
      <charset val="128"/>
      <scheme val="minor"/>
    </font>
    <font>
      <sz val="8"/>
      <color theme="1"/>
      <name val="ＭＳ Ｐゴシック"/>
      <family val="3"/>
      <charset val="128"/>
      <scheme val="minor"/>
    </font>
    <font>
      <sz val="9"/>
      <name val="ＭＳ Ｐゴシック"/>
      <family val="3"/>
      <charset val="128"/>
      <scheme val="minor"/>
    </font>
    <font>
      <sz val="16"/>
      <name val="ＭＳ Ｐゴシック"/>
      <family val="3"/>
      <charset val="128"/>
      <scheme val="minor"/>
    </font>
    <font>
      <b/>
      <sz val="20"/>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b/>
      <sz val="12"/>
      <color theme="1"/>
      <name val="ＭＳ Ｐゴシック"/>
      <family val="3"/>
      <charset val="128"/>
      <scheme val="minor"/>
    </font>
    <font>
      <sz val="16"/>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4"/>
      <color theme="1"/>
      <name val="ＭＳ Ｐゴシック"/>
      <family val="3"/>
      <charset val="128"/>
      <scheme val="minor"/>
    </font>
    <font>
      <b/>
      <sz val="16"/>
      <color theme="1"/>
      <name val="ＭＳ Ｐゴシック"/>
      <family val="3"/>
      <charset val="128"/>
      <scheme val="minor"/>
    </font>
    <font>
      <b/>
      <sz val="20"/>
      <color theme="1"/>
      <name val="ＭＳ Ｐゴシック"/>
      <family val="3"/>
      <charset val="128"/>
      <scheme val="minor"/>
    </font>
    <font>
      <sz val="14"/>
      <color theme="1"/>
      <name val="ＭＳ Ｐゴシック"/>
      <family val="2"/>
      <charset val="128"/>
      <scheme val="minor"/>
    </font>
    <font>
      <sz val="12"/>
      <color theme="1"/>
      <name val="ＭＳ Ｐゴシック"/>
      <family val="2"/>
      <charset val="128"/>
      <scheme val="minor"/>
    </font>
    <font>
      <b/>
      <sz val="12"/>
      <color rgb="FFFF0000"/>
      <name val="ＭＳ Ｐゴシック"/>
      <family val="3"/>
      <charset val="128"/>
      <scheme val="minor"/>
    </font>
    <font>
      <sz val="11"/>
      <color rgb="FFFF0000"/>
      <name val="ＭＳ Ｐゴシック"/>
      <family val="2"/>
      <charset val="128"/>
      <scheme val="minor"/>
    </font>
    <font>
      <sz val="8"/>
      <name val="ＭＳ Ｐゴシック"/>
      <family val="3"/>
      <charset val="128"/>
    </font>
    <font>
      <sz val="9"/>
      <color theme="1"/>
      <name val="ＭＳ Ｐゴシック"/>
      <family val="2"/>
      <charset val="128"/>
      <scheme val="minor"/>
    </font>
    <font>
      <sz val="11"/>
      <color rgb="FFFF0000"/>
      <name val="ＭＳ Ｐゴシック"/>
      <family val="3"/>
      <charset val="128"/>
      <scheme val="minor"/>
    </font>
    <font>
      <sz val="6"/>
      <color theme="1"/>
      <name val="ＭＳ Ｐゴシック"/>
      <family val="3"/>
      <charset val="128"/>
      <scheme val="minor"/>
    </font>
    <font>
      <b/>
      <sz val="11"/>
      <color rgb="FFFF0000"/>
      <name val="ＭＳ Ｐゴシック"/>
      <family val="3"/>
      <charset val="128"/>
      <scheme val="minor"/>
    </font>
    <font>
      <sz val="10"/>
      <color theme="1"/>
      <name val="ＭＳ Ｐゴシック"/>
      <family val="2"/>
      <charset val="128"/>
      <scheme val="minor"/>
    </font>
    <font>
      <sz val="14"/>
      <color rgb="FFFF0000"/>
      <name val="ＭＳ Ｐゴシック"/>
      <family val="3"/>
      <charset val="128"/>
    </font>
    <font>
      <sz val="13"/>
      <color theme="1"/>
      <name val="ＭＳ Ｐゴシック"/>
      <family val="3"/>
      <charset val="128"/>
    </font>
    <font>
      <sz val="14"/>
      <color theme="1"/>
      <name val="ＭＳ Ｐゴシック"/>
      <family val="3"/>
      <charset val="128"/>
    </font>
    <font>
      <sz val="12"/>
      <color theme="1"/>
      <name val="ＭＳ Ｐゴシック"/>
      <family val="3"/>
      <charset val="128"/>
    </font>
    <font>
      <sz val="16"/>
      <name val="ＭＳ Ｐゴシック"/>
      <family val="3"/>
      <charset val="128"/>
    </font>
    <font>
      <sz val="14"/>
      <name val="ＭＳ Ｐゴシック"/>
      <family val="3"/>
      <charset val="128"/>
    </font>
    <font>
      <b/>
      <sz val="16"/>
      <color theme="1"/>
      <name val="ＭＳ Ｐゴシック"/>
      <family val="3"/>
      <charset val="128"/>
    </font>
    <font>
      <sz val="16"/>
      <color rgb="FFFF0000"/>
      <name val="ＭＳ Ｐゴシック"/>
      <family val="3"/>
      <charset val="128"/>
    </font>
    <font>
      <b/>
      <sz val="16"/>
      <name val="ＭＳ Ｐゴシック"/>
      <family val="3"/>
      <charset val="128"/>
    </font>
    <font>
      <b/>
      <sz val="14"/>
      <name val="ＭＳ Ｐゴシック"/>
      <family val="3"/>
      <charset val="128"/>
      <scheme val="minor"/>
    </font>
    <font>
      <sz val="12"/>
      <color rgb="FFFF0000"/>
      <name val="ＭＳ Ｐゴシック"/>
      <family val="3"/>
      <charset val="128"/>
      <scheme val="minor"/>
    </font>
    <font>
      <sz val="11"/>
      <color theme="1"/>
      <name val="ＭＳ Ｐゴシック"/>
      <family val="2"/>
      <scheme val="minor"/>
    </font>
    <font>
      <sz val="20"/>
      <name val="ＭＳ Ｐゴシック"/>
      <family val="3"/>
      <charset val="128"/>
    </font>
    <font>
      <b/>
      <sz val="12"/>
      <name val="ＭＳ Ｐゴシック"/>
      <family val="3"/>
      <charset val="128"/>
    </font>
    <font>
      <sz val="9"/>
      <color rgb="FF000000"/>
      <name val="Meiryo UI"/>
      <family val="3"/>
      <charset val="128"/>
    </font>
  </fonts>
  <fills count="9">
    <fill>
      <patternFill patternType="none"/>
    </fill>
    <fill>
      <patternFill patternType="gray125"/>
    </fill>
    <fill>
      <patternFill patternType="solid">
        <fgColor theme="2" tint="-9.9978637043366805E-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style="thin">
        <color indexed="64"/>
      </right>
      <top style="hair">
        <color indexed="64"/>
      </top>
      <bottom style="medium">
        <color indexed="64"/>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auto="1"/>
      </top>
      <bottom style="medium">
        <color indexed="64"/>
      </bottom>
      <diagonal/>
    </border>
    <border>
      <left/>
      <right/>
      <top style="thin">
        <color auto="1"/>
      </top>
      <bottom style="medium">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medium">
        <color indexed="64"/>
      </left>
      <right/>
      <top/>
      <bottom style="thin">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s>
  <cellStyleXfs count="59">
    <xf numFmtId="0" fontId="0" fillId="0" borderId="0">
      <alignment vertical="center"/>
    </xf>
    <xf numFmtId="0" fontId="14" fillId="0" borderId="0"/>
    <xf numFmtId="38" fontId="14" fillId="0" borderId="0" applyFont="0" applyFill="0" applyBorder="0" applyAlignment="0" applyProtection="0"/>
    <xf numFmtId="0" fontId="14" fillId="0" borderId="0"/>
    <xf numFmtId="0" fontId="16" fillId="0" borderId="0">
      <alignment vertical="center"/>
    </xf>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4" fillId="0" borderId="0">
      <alignment vertical="center"/>
    </xf>
    <xf numFmtId="0" fontId="12" fillId="0" borderId="0">
      <alignment vertical="center"/>
    </xf>
    <xf numFmtId="0" fontId="16" fillId="0" borderId="0">
      <alignment vertical="center"/>
    </xf>
    <xf numFmtId="0" fontId="14" fillId="0" borderId="0"/>
    <xf numFmtId="6" fontId="16" fillId="0" borderId="0" applyFont="0" applyFill="0" applyBorder="0" applyAlignment="0" applyProtection="0">
      <alignment vertical="center"/>
    </xf>
    <xf numFmtId="38" fontId="16" fillId="0" borderId="0" applyFont="0" applyFill="0" applyBorder="0" applyAlignment="0" applyProtection="0"/>
    <xf numFmtId="0" fontId="11" fillId="0" borderId="0">
      <alignment vertical="center"/>
    </xf>
    <xf numFmtId="0" fontId="10" fillId="0" borderId="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38" fontId="14" fillId="0" borderId="0" applyFont="0" applyFill="0" applyBorder="0" applyAlignment="0" applyProtection="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14" fillId="0" borderId="0">
      <alignment vertical="center"/>
    </xf>
    <xf numFmtId="0" fontId="14" fillId="0" borderId="0"/>
    <xf numFmtId="0" fontId="14" fillId="0" borderId="0"/>
    <xf numFmtId="0" fontId="14" fillId="0" borderId="0"/>
    <xf numFmtId="0" fontId="7" fillId="0" borderId="0">
      <alignment vertical="center"/>
    </xf>
    <xf numFmtId="38" fontId="7" fillId="0" borderId="0" applyFont="0" applyFill="0" applyBorder="0" applyAlignment="0" applyProtection="0">
      <alignment vertical="center"/>
    </xf>
    <xf numFmtId="0" fontId="14" fillId="0" borderId="0">
      <alignment vertical="center"/>
    </xf>
    <xf numFmtId="0" fontId="6" fillId="0" borderId="0">
      <alignment vertical="center"/>
    </xf>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xf numFmtId="0" fontId="4" fillId="0" borderId="0">
      <alignment vertical="center"/>
    </xf>
    <xf numFmtId="38" fontId="14"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38" fontId="59"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16"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69">
    <xf numFmtId="0" fontId="0" fillId="0" borderId="0" xfId="0">
      <alignment vertical="center"/>
    </xf>
    <xf numFmtId="0" fontId="15" fillId="0" borderId="0" xfId="0" applyFont="1">
      <alignment vertical="center"/>
    </xf>
    <xf numFmtId="0" fontId="15" fillId="0" borderId="0" xfId="0" applyFont="1" applyAlignment="1">
      <alignment horizontal="left" vertical="center"/>
    </xf>
    <xf numFmtId="0" fontId="15" fillId="0" borderId="0" xfId="0" applyFont="1" applyAlignment="1">
      <alignment horizontal="center" vertical="center"/>
    </xf>
    <xf numFmtId="0" fontId="19" fillId="0" borderId="0" xfId="9" applyFont="1" applyProtection="1">
      <alignment vertical="center"/>
      <protection locked="0"/>
    </xf>
    <xf numFmtId="0" fontId="18" fillId="0" borderId="0" xfId="9" applyFont="1" applyProtection="1">
      <alignment vertical="center"/>
      <protection locked="0"/>
    </xf>
    <xf numFmtId="0" fontId="29" fillId="0" borderId="4" xfId="9" applyFont="1" applyBorder="1" applyAlignment="1" applyProtection="1">
      <alignment horizontal="right" vertical="center"/>
      <protection locked="0"/>
    </xf>
    <xf numFmtId="0" fontId="31" fillId="0" borderId="0" xfId="9" applyFont="1" applyProtection="1">
      <alignment vertical="center"/>
      <protection locked="0"/>
    </xf>
    <xf numFmtId="0" fontId="22" fillId="0" borderId="0" xfId="9" applyFont="1" applyProtection="1">
      <alignment vertical="center"/>
      <protection locked="0"/>
    </xf>
    <xf numFmtId="6" fontId="18" fillId="0" borderId="0" xfId="11" applyFont="1" applyFill="1" applyBorder="1" applyAlignment="1" applyProtection="1">
      <alignment vertical="center"/>
    </xf>
    <xf numFmtId="0" fontId="17" fillId="0" borderId="0" xfId="9" applyFont="1">
      <alignment vertical="center"/>
    </xf>
    <xf numFmtId="0" fontId="0" fillId="0" borderId="0" xfId="0" applyProtection="1">
      <alignment vertical="center"/>
      <protection locked="0"/>
    </xf>
    <xf numFmtId="0" fontId="31" fillId="0" borderId="0" xfId="0" applyFont="1" applyProtection="1">
      <alignment vertical="center"/>
      <protection locked="0"/>
    </xf>
    <xf numFmtId="41" fontId="29" fillId="0" borderId="0" xfId="11" applyNumberFormat="1" applyFont="1" applyFill="1" applyBorder="1" applyAlignment="1" applyProtection="1">
      <alignment horizontal="right" vertical="center"/>
    </xf>
    <xf numFmtId="0" fontId="15" fillId="0" borderId="48" xfId="0" applyFont="1" applyBorder="1" applyAlignment="1">
      <alignment horizontal="distributed" vertical="center" wrapText="1" justifyLastLine="1" shrinkToFit="1"/>
    </xf>
    <xf numFmtId="0" fontId="15" fillId="0" borderId="15" xfId="0" applyFont="1" applyBorder="1" applyAlignment="1">
      <alignment horizontal="left" vertical="center" wrapText="1"/>
    </xf>
    <xf numFmtId="0" fontId="15" fillId="0" borderId="17" xfId="0" applyFont="1" applyBorder="1" applyAlignment="1">
      <alignment horizontal="distributed" vertical="center" wrapText="1" justifyLastLine="1" shrinkToFit="1"/>
    </xf>
    <xf numFmtId="0" fontId="15" fillId="0" borderId="19" xfId="0" applyFont="1" applyBorder="1" applyAlignment="1">
      <alignment horizontal="left" vertical="center" wrapText="1"/>
    </xf>
    <xf numFmtId="38" fontId="15" fillId="0" borderId="27" xfId="17" applyFont="1" applyBorder="1" applyAlignment="1">
      <alignment horizontal="left" vertical="center" wrapText="1"/>
    </xf>
    <xf numFmtId="38" fontId="15" fillId="0" borderId="19" xfId="17" applyFont="1" applyBorder="1" applyAlignment="1">
      <alignment horizontal="left" vertical="center" wrapText="1"/>
    </xf>
    <xf numFmtId="0" fontId="15" fillId="0" borderId="24" xfId="0" applyFont="1" applyBorder="1" applyAlignment="1">
      <alignment horizontal="distributed" vertical="center" wrapText="1" justifyLastLine="1" shrinkToFit="1"/>
    </xf>
    <xf numFmtId="0" fontId="15" fillId="0" borderId="27" xfId="0" applyFont="1" applyBorder="1" applyAlignment="1">
      <alignment vertical="center" wrapText="1"/>
    </xf>
    <xf numFmtId="0" fontId="15" fillId="0" borderId="18" xfId="0" applyFont="1" applyBorder="1" applyAlignment="1">
      <alignment vertical="center" wrapText="1"/>
    </xf>
    <xf numFmtId="0" fontId="15" fillId="0" borderId="23" xfId="0" applyFont="1" applyBorder="1" applyAlignment="1">
      <alignment vertical="center" wrapText="1"/>
    </xf>
    <xf numFmtId="0" fontId="38" fillId="0" borderId="0" xfId="0" applyFont="1">
      <alignment vertical="center"/>
    </xf>
    <xf numFmtId="0" fontId="39" fillId="0" borderId="0" xfId="0" applyFont="1">
      <alignment vertical="center"/>
    </xf>
    <xf numFmtId="0" fontId="36" fillId="0" borderId="0" xfId="0" applyFont="1" applyAlignment="1">
      <alignment horizontal="center" vertical="center"/>
    </xf>
    <xf numFmtId="0" fontId="36" fillId="0" borderId="0" xfId="0" applyFont="1" applyAlignment="1">
      <alignment horizontal="center" vertical="center" shrinkToFit="1"/>
    </xf>
    <xf numFmtId="0" fontId="31" fillId="0" borderId="0" xfId="0" applyFont="1">
      <alignment vertical="center"/>
    </xf>
    <xf numFmtId="0" fontId="16" fillId="0" borderId="0" xfId="0" applyFont="1">
      <alignment vertical="center"/>
    </xf>
    <xf numFmtId="0" fontId="41" fillId="0" borderId="0" xfId="0" applyFont="1">
      <alignment vertical="center"/>
    </xf>
    <xf numFmtId="0" fontId="17" fillId="0" borderId="0" xfId="0" applyFont="1">
      <alignment vertical="center"/>
    </xf>
    <xf numFmtId="0" fontId="0" fillId="0" borderId="10" xfId="0" applyBorder="1">
      <alignment vertical="center"/>
    </xf>
    <xf numFmtId="0" fontId="16" fillId="0" borderId="5" xfId="0" applyFont="1" applyBorder="1">
      <alignment vertical="center"/>
    </xf>
    <xf numFmtId="0" fontId="0" fillId="0" borderId="5" xfId="0" applyBorder="1">
      <alignment vertical="center"/>
    </xf>
    <xf numFmtId="0" fontId="0" fillId="0" borderId="21" xfId="0" applyBorder="1">
      <alignment vertical="center"/>
    </xf>
    <xf numFmtId="0" fontId="16" fillId="0" borderId="0" xfId="0" applyFont="1" applyAlignment="1">
      <alignment horizontal="left" vertical="center"/>
    </xf>
    <xf numFmtId="0" fontId="44" fillId="0" borderId="0" xfId="0" applyFont="1">
      <alignment vertical="center"/>
    </xf>
    <xf numFmtId="0" fontId="24" fillId="0" borderId="0" xfId="0" applyFont="1">
      <alignment vertical="center"/>
    </xf>
    <xf numFmtId="0" fontId="37" fillId="0" borderId="0" xfId="0" applyFont="1" applyAlignment="1">
      <alignment horizontal="center" vertical="center"/>
    </xf>
    <xf numFmtId="0" fontId="49" fillId="0" borderId="0" xfId="0" applyFont="1" applyAlignment="1">
      <alignment horizontal="left" vertical="center"/>
    </xf>
    <xf numFmtId="0" fontId="50" fillId="0" borderId="0" xfId="0" applyFont="1">
      <alignment vertical="center"/>
    </xf>
    <xf numFmtId="0" fontId="51" fillId="0" borderId="17" xfId="0" applyFont="1" applyBorder="1" applyAlignment="1">
      <alignment horizontal="distributed" vertical="center" wrapText="1" justifyLastLine="1" shrinkToFit="1"/>
    </xf>
    <xf numFmtId="0" fontId="51" fillId="0" borderId="0" xfId="0" applyFont="1" applyAlignment="1">
      <alignment horizontal="center" vertical="center"/>
    </xf>
    <xf numFmtId="0" fontId="51" fillId="0" borderId="0" xfId="0" applyFont="1" applyAlignment="1">
      <alignment horizontal="left" vertical="center"/>
    </xf>
    <xf numFmtId="0" fontId="51" fillId="0" borderId="0" xfId="0" applyFont="1">
      <alignment vertical="center"/>
    </xf>
    <xf numFmtId="0" fontId="51" fillId="0" borderId="48" xfId="0" applyFont="1" applyBorder="1" applyAlignment="1">
      <alignment horizontal="distributed" vertical="center" wrapText="1" justifyLastLine="1" shrinkToFit="1"/>
    </xf>
    <xf numFmtId="0" fontId="51" fillId="0" borderId="15" xfId="0" applyFont="1" applyBorder="1" applyAlignment="1">
      <alignment horizontal="left" vertical="center" wrapText="1"/>
    </xf>
    <xf numFmtId="0" fontId="51" fillId="0" borderId="19" xfId="0" applyFont="1" applyBorder="1" applyAlignment="1">
      <alignment horizontal="left" vertical="center" wrapText="1"/>
    </xf>
    <xf numFmtId="38" fontId="51" fillId="0" borderId="27" xfId="17" applyFont="1" applyBorder="1" applyAlignment="1">
      <alignment horizontal="left" vertical="center" wrapText="1"/>
    </xf>
    <xf numFmtId="38" fontId="51" fillId="0" borderId="19" xfId="17" applyFont="1" applyBorder="1" applyAlignment="1">
      <alignment horizontal="left" vertical="center" wrapText="1"/>
    </xf>
    <xf numFmtId="0" fontId="51" fillId="0" borderId="24" xfId="0" applyFont="1" applyBorder="1" applyAlignment="1">
      <alignment horizontal="distributed" vertical="center" wrapText="1" justifyLastLine="1" shrinkToFit="1"/>
    </xf>
    <xf numFmtId="0" fontId="51" fillId="0" borderId="27" xfId="0" applyFont="1" applyBorder="1" applyAlignment="1">
      <alignment vertical="center" wrapText="1"/>
    </xf>
    <xf numFmtId="0" fontId="51" fillId="0" borderId="78" xfId="0" applyFont="1" applyBorder="1" applyAlignment="1">
      <alignment horizontal="distributed" vertical="center" wrapText="1" justifyLastLine="1" shrinkToFit="1"/>
    </xf>
    <xf numFmtId="0" fontId="51" fillId="0" borderId="79" xfId="0" applyFont="1" applyBorder="1" applyAlignment="1">
      <alignment vertical="center" wrapText="1"/>
    </xf>
    <xf numFmtId="0" fontId="31" fillId="0" borderId="0" xfId="9" applyFont="1" applyAlignment="1" applyProtection="1">
      <alignment horizontal="center" vertical="center"/>
      <protection locked="0"/>
    </xf>
    <xf numFmtId="0" fontId="52" fillId="0" borderId="0" xfId="0" applyFont="1">
      <alignment vertical="center"/>
    </xf>
    <xf numFmtId="0" fontId="53" fillId="0" borderId="0" xfId="0" applyFont="1" applyAlignment="1">
      <alignment horizontal="left" vertical="center"/>
    </xf>
    <xf numFmtId="0" fontId="52" fillId="0" borderId="0" xfId="0" applyFont="1" applyAlignment="1">
      <alignment horizontal="left" vertical="center"/>
    </xf>
    <xf numFmtId="0" fontId="54" fillId="0" borderId="0" xfId="0" applyFont="1">
      <alignment vertical="center"/>
    </xf>
    <xf numFmtId="0" fontId="15" fillId="0" borderId="0" xfId="0" applyFont="1" applyAlignment="1">
      <alignment vertical="center" wrapText="1"/>
    </xf>
    <xf numFmtId="0" fontId="52" fillId="0" borderId="2" xfId="0" applyFont="1" applyBorder="1" applyAlignment="1">
      <alignment vertical="center" wrapText="1"/>
    </xf>
    <xf numFmtId="0" fontId="48" fillId="0" borderId="2" xfId="0" applyFont="1" applyBorder="1" applyAlignment="1">
      <alignment wrapText="1"/>
    </xf>
    <xf numFmtId="0" fontId="55" fillId="0" borderId="2" xfId="0" applyFont="1" applyBorder="1" applyAlignment="1">
      <alignment horizontal="right" wrapText="1"/>
    </xf>
    <xf numFmtId="0" fontId="52" fillId="0" borderId="0" xfId="0" applyFont="1" applyAlignment="1">
      <alignment horizontal="right"/>
    </xf>
    <xf numFmtId="0" fontId="53" fillId="0" borderId="1" xfId="0" applyFont="1" applyBorder="1" applyAlignment="1">
      <alignment horizontal="center" vertical="center"/>
    </xf>
    <xf numFmtId="0" fontId="50" fillId="0" borderId="4" xfId="0" applyFont="1" applyBorder="1" applyAlignment="1">
      <alignment horizontal="center" vertical="center" wrapText="1"/>
    </xf>
    <xf numFmtId="0" fontId="50" fillId="0" borderId="1" xfId="0" applyFont="1" applyBorder="1" applyAlignment="1">
      <alignment horizontal="center" vertical="center" wrapText="1" shrinkToFit="1"/>
    </xf>
    <xf numFmtId="0" fontId="50" fillId="0" borderId="1" xfId="0" applyFont="1" applyBorder="1" applyAlignment="1">
      <alignment horizontal="center" vertical="center" shrinkToFit="1"/>
    </xf>
    <xf numFmtId="0" fontId="50" fillId="0" borderId="6" xfId="0" applyFont="1" applyBorder="1" applyAlignment="1">
      <alignment horizontal="center" vertical="center" shrinkToFit="1"/>
    </xf>
    <xf numFmtId="0" fontId="53" fillId="0" borderId="4" xfId="0" applyFont="1" applyBorder="1" applyAlignment="1">
      <alignment horizontal="center" vertical="center" wrapText="1" shrinkToFit="1"/>
    </xf>
    <xf numFmtId="0" fontId="53" fillId="0" borderId="1" xfId="0" applyFont="1" applyBorder="1" applyAlignment="1">
      <alignment horizontal="center" vertical="center" wrapText="1" shrinkToFit="1"/>
    </xf>
    <xf numFmtId="0" fontId="50" fillId="0" borderId="80" xfId="0" applyFont="1" applyBorder="1" applyAlignment="1">
      <alignment horizontal="center" vertical="center" wrapText="1" shrinkToFit="1"/>
    </xf>
    <xf numFmtId="0" fontId="15" fillId="0" borderId="1" xfId="0" applyFont="1" applyBorder="1" applyProtection="1">
      <alignment vertical="center"/>
      <protection locked="0"/>
    </xf>
    <xf numFmtId="0" fontId="50" fillId="0" borderId="13" xfId="0" applyFont="1" applyBorder="1" applyAlignment="1" applyProtection="1">
      <alignment horizontal="left" vertical="center" wrapText="1"/>
      <protection locked="0"/>
    </xf>
    <xf numFmtId="0" fontId="53" fillId="0" borderId="1" xfId="0" applyFont="1" applyBorder="1" applyProtection="1">
      <alignment vertical="center"/>
      <protection locked="0"/>
    </xf>
    <xf numFmtId="0" fontId="50" fillId="0" borderId="14" xfId="0" applyFont="1" applyBorder="1" applyAlignment="1" applyProtection="1">
      <alignment horizontal="center" vertical="center" wrapText="1" shrinkToFit="1"/>
      <protection locked="0"/>
    </xf>
    <xf numFmtId="0" fontId="50" fillId="0" borderId="2" xfId="0" applyFont="1" applyBorder="1" applyAlignment="1" applyProtection="1">
      <alignment horizontal="center" vertical="center" wrapText="1" shrinkToFit="1"/>
      <protection locked="0"/>
    </xf>
    <xf numFmtId="0" fontId="50" fillId="8" borderId="1" xfId="0" applyFont="1" applyFill="1" applyBorder="1" applyAlignment="1">
      <alignment horizontal="center" vertical="center" wrapText="1" shrinkToFit="1"/>
    </xf>
    <xf numFmtId="38" fontId="50" fillId="0" borderId="2" xfId="34" applyFont="1" applyFill="1" applyBorder="1" applyAlignment="1" applyProtection="1">
      <alignment vertical="center" wrapText="1" shrinkToFit="1"/>
      <protection locked="0"/>
    </xf>
    <xf numFmtId="38" fontId="50" fillId="0" borderId="14" xfId="34" applyFont="1" applyFill="1" applyBorder="1" applyAlignment="1" applyProtection="1">
      <alignment vertical="center" wrapText="1" shrinkToFit="1"/>
      <protection locked="0"/>
    </xf>
    <xf numFmtId="38" fontId="50" fillId="3" borderId="14" xfId="34" applyFont="1" applyFill="1" applyBorder="1" applyAlignment="1">
      <alignment vertical="center" wrapText="1" shrinkToFit="1"/>
    </xf>
    <xf numFmtId="38" fontId="50" fillId="3" borderId="13" xfId="34" applyFont="1" applyFill="1" applyBorder="1" applyAlignment="1">
      <alignment vertical="center" shrinkToFit="1"/>
    </xf>
    <xf numFmtId="38" fontId="0" fillId="0" borderId="0" xfId="34" applyFont="1">
      <alignment vertical="center"/>
    </xf>
    <xf numFmtId="0" fontId="50" fillId="0" borderId="1" xfId="0" applyFont="1" applyBorder="1" applyAlignment="1" applyProtection="1">
      <alignment horizontal="center" vertical="center" wrapText="1" shrinkToFit="1"/>
      <protection locked="0"/>
    </xf>
    <xf numFmtId="38" fontId="53" fillId="0" borderId="82" xfId="34" applyFont="1" applyFill="1" applyBorder="1" applyAlignment="1">
      <alignment horizontal="right" vertical="center"/>
    </xf>
    <xf numFmtId="38" fontId="53" fillId="0" borderId="83" xfId="34" applyFont="1" applyFill="1" applyBorder="1" applyAlignment="1">
      <alignment horizontal="right" vertical="center"/>
    </xf>
    <xf numFmtId="38" fontId="53" fillId="8" borderId="82" xfId="34" applyFont="1" applyFill="1" applyBorder="1" applyAlignment="1">
      <alignment horizontal="right" vertical="center"/>
    </xf>
    <xf numFmtId="38" fontId="53" fillId="0" borderId="82" xfId="34" applyFont="1" applyFill="1" applyBorder="1" applyAlignment="1">
      <alignment horizontal="center" vertical="center"/>
    </xf>
    <xf numFmtId="38" fontId="53" fillId="0" borderId="83" xfId="34" applyFont="1" applyFill="1" applyBorder="1" applyAlignment="1">
      <alignment vertical="center"/>
    </xf>
    <xf numFmtId="38" fontId="53" fillId="0" borderId="82" xfId="34" applyFont="1" applyFill="1" applyBorder="1" applyAlignment="1">
      <alignment vertical="center"/>
    </xf>
    <xf numFmtId="38" fontId="53" fillId="3" borderId="82" xfId="34" applyFont="1" applyFill="1" applyBorder="1" applyAlignment="1">
      <alignment vertical="center"/>
    </xf>
    <xf numFmtId="38" fontId="53" fillId="3" borderId="4" xfId="34" applyFont="1" applyFill="1" applyBorder="1" applyAlignment="1">
      <alignment vertical="center"/>
    </xf>
    <xf numFmtId="38" fontId="53" fillId="0" borderId="0" xfId="34" applyFont="1" applyFill="1" applyBorder="1" applyAlignment="1">
      <alignment horizontal="center" vertical="center"/>
    </xf>
    <xf numFmtId="38" fontId="53" fillId="0" borderId="0" xfId="34" applyFont="1" applyFill="1" applyBorder="1" applyAlignment="1">
      <alignment horizontal="right" vertical="center"/>
    </xf>
    <xf numFmtId="38" fontId="53" fillId="0" borderId="0" xfId="34" applyFont="1" applyFill="1" applyBorder="1" applyAlignment="1">
      <alignment vertical="center"/>
    </xf>
    <xf numFmtId="38" fontId="53" fillId="0" borderId="0" xfId="34" applyFont="1" applyFill="1" applyBorder="1">
      <alignment vertical="center"/>
    </xf>
    <xf numFmtId="38" fontId="53" fillId="0" borderId="28" xfId="34" applyFont="1" applyFill="1" applyBorder="1" applyAlignment="1">
      <alignment vertical="center"/>
    </xf>
    <xf numFmtId="38" fontId="53" fillId="3" borderId="15" xfId="34" applyFont="1" applyFill="1" applyBorder="1">
      <alignment vertical="center"/>
    </xf>
    <xf numFmtId="38" fontId="53" fillId="0" borderId="85" xfId="34" applyFont="1" applyFill="1" applyBorder="1" applyAlignment="1">
      <alignment vertical="center"/>
    </xf>
    <xf numFmtId="38" fontId="53" fillId="3" borderId="23" xfId="34" applyFont="1" applyFill="1" applyBorder="1">
      <alignment vertical="center"/>
    </xf>
    <xf numFmtId="38" fontId="52" fillId="0" borderId="0" xfId="34" applyFont="1" applyFill="1" applyBorder="1" applyAlignment="1">
      <alignment horizontal="right" vertical="center"/>
    </xf>
    <xf numFmtId="38" fontId="52" fillId="0" borderId="0" xfId="34" applyFont="1" applyFill="1" applyBorder="1" applyAlignment="1">
      <alignment horizontal="left" vertical="center"/>
    </xf>
    <xf numFmtId="0" fontId="52" fillId="0" borderId="0" xfId="0" applyFont="1" applyAlignment="1">
      <alignment horizontal="right" vertical="center"/>
    </xf>
    <xf numFmtId="0" fontId="53" fillId="0" borderId="0" xfId="0" applyFont="1">
      <alignment vertical="center"/>
    </xf>
    <xf numFmtId="0" fontId="53" fillId="0" borderId="0" xfId="0" applyFont="1" applyAlignment="1">
      <alignment horizontal="right" vertical="center"/>
    </xf>
    <xf numFmtId="0" fontId="56" fillId="0" borderId="0" xfId="0" applyFont="1">
      <alignment vertical="center"/>
    </xf>
    <xf numFmtId="38" fontId="15" fillId="0" borderId="0" xfId="0" applyNumberFormat="1" applyFont="1" applyAlignment="1">
      <alignment horizontal="left" vertical="center"/>
    </xf>
    <xf numFmtId="0" fontId="24" fillId="0" borderId="0" xfId="0" applyFont="1" applyProtection="1">
      <alignment vertical="center"/>
      <protection locked="0"/>
    </xf>
    <xf numFmtId="0" fontId="24" fillId="0" borderId="0" xfId="0" applyFont="1" applyAlignment="1" applyProtection="1">
      <alignment vertical="center" shrinkToFit="1"/>
      <protection locked="0"/>
    </xf>
    <xf numFmtId="0" fontId="18" fillId="0" borderId="0" xfId="0" applyFont="1">
      <alignment vertical="center"/>
    </xf>
    <xf numFmtId="178" fontId="0" fillId="0" borderId="0" xfId="0" applyNumberFormat="1" applyAlignment="1">
      <alignment horizontal="center" vertical="center" shrinkToFit="1"/>
    </xf>
    <xf numFmtId="0" fontId="0" fillId="0" borderId="0" xfId="0" applyAlignment="1">
      <alignment horizontal="left" vertical="center"/>
    </xf>
    <xf numFmtId="41" fontId="0" fillId="0" borderId="0" xfId="0" applyNumberFormat="1" applyAlignment="1">
      <alignment horizontal="center" vertical="center"/>
    </xf>
    <xf numFmtId="0" fontId="16" fillId="0" borderId="0" xfId="9">
      <alignment vertical="center"/>
    </xf>
    <xf numFmtId="0" fontId="16" fillId="0" borderId="0" xfId="9" applyProtection="1">
      <alignment vertical="center"/>
      <protection locked="0"/>
    </xf>
    <xf numFmtId="0" fontId="16" fillId="0" borderId="0" xfId="9" applyAlignment="1" applyProtection="1">
      <alignment horizontal="left" vertical="top" wrapText="1"/>
      <protection locked="0"/>
    </xf>
    <xf numFmtId="0" fontId="29" fillId="0" borderId="0" xfId="9" applyFont="1" applyProtection="1">
      <alignment vertical="center"/>
      <protection locked="0"/>
    </xf>
    <xf numFmtId="0" fontId="51" fillId="0" borderId="4" xfId="0" applyFont="1" applyBorder="1" applyAlignment="1">
      <alignment horizontal="center" vertical="center" wrapText="1" shrinkToFit="1"/>
    </xf>
    <xf numFmtId="38" fontId="50" fillId="3" borderId="14" xfId="34" applyFont="1" applyFill="1" applyBorder="1" applyAlignment="1">
      <alignment vertical="center" shrinkToFit="1"/>
    </xf>
    <xf numFmtId="38" fontId="53" fillId="3" borderId="4" xfId="34" applyFont="1" applyFill="1" applyBorder="1">
      <alignment vertical="center"/>
    </xf>
    <xf numFmtId="38" fontId="53" fillId="3" borderId="81" xfId="0" applyNumberFormat="1" applyFont="1" applyFill="1" applyBorder="1">
      <alignment vertical="center"/>
    </xf>
    <xf numFmtId="38" fontId="53" fillId="3" borderId="1" xfId="34" applyFont="1" applyFill="1" applyBorder="1" applyAlignment="1">
      <alignment vertical="center"/>
    </xf>
    <xf numFmtId="38" fontId="53" fillId="3" borderId="84" xfId="34" applyFont="1" applyFill="1" applyBorder="1">
      <alignment vertical="center"/>
    </xf>
    <xf numFmtId="38" fontId="53" fillId="3" borderId="50" xfId="34" applyFont="1" applyFill="1" applyBorder="1" applyAlignment="1">
      <alignment vertical="center"/>
    </xf>
    <xf numFmtId="38" fontId="15" fillId="0" borderId="0" xfId="34" applyFont="1" applyFill="1">
      <alignment vertical="center"/>
    </xf>
    <xf numFmtId="178" fontId="24" fillId="0" borderId="0" xfId="0" applyNumberFormat="1" applyFont="1" applyAlignment="1">
      <alignment horizontal="center" vertical="center"/>
    </xf>
    <xf numFmtId="41" fontId="35" fillId="0" borderId="0" xfId="0" applyNumberFormat="1" applyFont="1" applyAlignment="1">
      <alignment horizontal="center" vertical="center"/>
    </xf>
    <xf numFmtId="0" fontId="0" fillId="0" borderId="0" xfId="0" applyAlignment="1">
      <alignment horizontal="center" vertical="center"/>
    </xf>
    <xf numFmtId="0" fontId="0" fillId="0" borderId="29" xfId="0" applyBorder="1">
      <alignment vertical="center"/>
    </xf>
    <xf numFmtId="0" fontId="0" fillId="0" borderId="12" xfId="0" applyBorder="1">
      <alignment vertical="center"/>
    </xf>
    <xf numFmtId="0" fontId="40" fillId="0" borderId="0" xfId="0" applyFont="1" applyAlignment="1">
      <alignment horizontal="center" vertical="center"/>
    </xf>
    <xf numFmtId="177" fontId="46" fillId="0" borderId="0" xfId="0" applyNumberFormat="1" applyFont="1">
      <alignment vertical="center"/>
    </xf>
    <xf numFmtId="0" fontId="0" fillId="0" borderId="0" xfId="0" applyAlignment="1">
      <alignment horizontal="center" vertical="center" shrinkToFit="1"/>
    </xf>
    <xf numFmtId="185" fontId="0" fillId="0" borderId="0" xfId="0" applyNumberFormat="1" applyAlignment="1">
      <alignment vertical="center" shrinkToFit="1"/>
    </xf>
    <xf numFmtId="0" fontId="0" fillId="0" borderId="0" xfId="0" applyAlignment="1">
      <alignment vertical="center" shrinkToFit="1"/>
    </xf>
    <xf numFmtId="0" fontId="0" fillId="0" borderId="0" xfId="0" applyAlignment="1">
      <alignment horizontal="center" vertical="center" wrapText="1"/>
    </xf>
    <xf numFmtId="0" fontId="43" fillId="0" borderId="0" xfId="0" applyFont="1" applyAlignment="1">
      <alignment horizontal="center" vertical="center" wrapText="1"/>
    </xf>
    <xf numFmtId="177" fontId="24" fillId="0" borderId="0" xfId="0" applyNumberFormat="1" applyFont="1">
      <alignment vertical="center"/>
    </xf>
    <xf numFmtId="0" fontId="17" fillId="0" borderId="0" xfId="36" applyFont="1">
      <alignment vertical="center"/>
    </xf>
    <xf numFmtId="0" fontId="28" fillId="0" borderId="0" xfId="36" applyFont="1" applyAlignment="1">
      <alignment horizontal="center" vertical="center"/>
    </xf>
    <xf numFmtId="0" fontId="2" fillId="0" borderId="0" xfId="36">
      <alignment vertical="center"/>
    </xf>
    <xf numFmtId="0" fontId="17" fillId="0" borderId="0" xfId="36" applyFont="1" applyProtection="1">
      <alignment vertical="center"/>
      <protection locked="0"/>
    </xf>
    <xf numFmtId="0" fontId="20" fillId="0" borderId="0" xfId="36" applyFont="1" applyAlignment="1" applyProtection="1">
      <alignment horizontal="center" vertical="center"/>
      <protection locked="0"/>
    </xf>
    <xf numFmtId="0" fontId="2" fillId="0" borderId="0" xfId="36" applyProtection="1">
      <alignment vertical="center"/>
      <protection locked="0"/>
    </xf>
    <xf numFmtId="0" fontId="36" fillId="0" borderId="0" xfId="36" applyFont="1" applyAlignment="1" applyProtection="1">
      <alignment horizontal="center" vertical="center" shrinkToFit="1"/>
      <protection locked="0"/>
    </xf>
    <xf numFmtId="0" fontId="35" fillId="0" borderId="0" xfId="36" applyFont="1" applyAlignment="1" applyProtection="1">
      <alignment horizontal="center" vertical="center"/>
      <protection locked="0"/>
    </xf>
    <xf numFmtId="0" fontId="15" fillId="0" borderId="26" xfId="0" applyFont="1" applyBorder="1" applyAlignment="1">
      <alignment horizontal="distributed" vertical="center" wrapText="1" justifyLastLine="1" shrinkToFit="1"/>
    </xf>
    <xf numFmtId="0" fontId="15" fillId="0" borderId="25" xfId="0" applyFont="1" applyBorder="1" applyAlignment="1">
      <alignment horizontal="distributed" vertical="center" wrapText="1" justifyLastLine="1" shrinkToFit="1"/>
    </xf>
    <xf numFmtId="0" fontId="29" fillId="0" borderId="0" xfId="0" applyFont="1" applyAlignment="1" applyProtection="1">
      <alignment horizontal="left" vertical="center"/>
      <protection locked="0"/>
    </xf>
    <xf numFmtId="0" fontId="15" fillId="0" borderId="0" xfId="0" applyFont="1" applyProtection="1">
      <alignment vertical="center"/>
      <protection locked="0"/>
    </xf>
    <xf numFmtId="0" fontId="15" fillId="0" borderId="0" xfId="0" applyFont="1" applyAlignment="1" applyProtection="1">
      <alignment horizontal="left" vertical="center"/>
      <protection locked="0"/>
    </xf>
    <xf numFmtId="41" fontId="31" fillId="0" borderId="0" xfId="0" applyNumberFormat="1" applyFont="1" applyAlignment="1">
      <alignment horizontal="center" vertical="center"/>
    </xf>
    <xf numFmtId="0" fontId="58" fillId="0" borderId="0" xfId="0" applyFont="1">
      <alignment vertical="center"/>
    </xf>
    <xf numFmtId="0" fontId="29" fillId="0" borderId="0" xfId="0" applyFont="1">
      <alignment vertical="center"/>
    </xf>
    <xf numFmtId="0" fontId="29" fillId="0" borderId="0" xfId="0" applyFont="1" applyAlignment="1">
      <alignment horizontal="left" vertical="center"/>
    </xf>
    <xf numFmtId="178" fontId="15" fillId="0" borderId="30" xfId="0" applyNumberFormat="1" applyFont="1" applyBorder="1" applyAlignment="1">
      <alignment horizontal="center" vertical="center" shrinkToFit="1"/>
    </xf>
    <xf numFmtId="0" fontId="35" fillId="0" borderId="0" xfId="0" applyFont="1" applyAlignment="1">
      <alignment horizontal="center" vertical="center"/>
    </xf>
    <xf numFmtId="181" fontId="0" fillId="0" borderId="0" xfId="0" applyNumberFormat="1" applyAlignment="1">
      <alignment vertical="center" shrinkToFit="1"/>
    </xf>
    <xf numFmtId="181" fontId="0" fillId="0" borderId="0" xfId="0" applyNumberFormat="1" applyAlignment="1">
      <alignment horizontal="right" vertical="center" shrinkToFit="1"/>
    </xf>
    <xf numFmtId="182" fontId="0" fillId="0" borderId="0" xfId="0" applyNumberFormat="1" applyAlignment="1">
      <alignment vertical="center" shrinkToFit="1"/>
    </xf>
    <xf numFmtId="183" fontId="0" fillId="0" borderId="0" xfId="0" applyNumberFormat="1" applyAlignment="1">
      <alignment vertical="center" shrinkToFit="1"/>
    </xf>
    <xf numFmtId="184" fontId="0" fillId="0" borderId="0" xfId="0" applyNumberFormat="1" applyAlignment="1">
      <alignment vertical="center" shrinkToFit="1"/>
    </xf>
    <xf numFmtId="0" fontId="15" fillId="0" borderId="57" xfId="0" applyFont="1" applyBorder="1" applyAlignment="1">
      <alignment horizontal="left" vertical="center" shrinkToFit="1"/>
    </xf>
    <xf numFmtId="180" fontId="15" fillId="0" borderId="57" xfId="0" applyNumberFormat="1" applyFont="1" applyBorder="1" applyAlignment="1">
      <alignment vertical="center" shrinkToFit="1"/>
    </xf>
    <xf numFmtId="181" fontId="15" fillId="0" borderId="57" xfId="0" applyNumberFormat="1" applyFont="1" applyBorder="1" applyAlignment="1">
      <alignment vertical="center" shrinkToFit="1"/>
    </xf>
    <xf numFmtId="182" fontId="15" fillId="0" borderId="57" xfId="0" applyNumberFormat="1" applyFont="1" applyBorder="1" applyAlignment="1">
      <alignment vertical="center" shrinkToFit="1"/>
    </xf>
    <xf numFmtId="183" fontId="15" fillId="2" borderId="11" xfId="0" applyNumberFormat="1" applyFont="1" applyFill="1" applyBorder="1" applyAlignment="1">
      <alignment vertical="center" shrinkToFit="1"/>
    </xf>
    <xf numFmtId="184" fontId="15" fillId="2" borderId="11" xfId="0" applyNumberFormat="1" applyFont="1" applyFill="1" applyBorder="1" applyAlignment="1">
      <alignment vertical="center" shrinkToFit="1"/>
    </xf>
    <xf numFmtId="0" fontId="15" fillId="0" borderId="61" xfId="0" applyFont="1" applyBorder="1" applyAlignment="1">
      <alignment horizontal="left" vertical="center" shrinkToFit="1"/>
    </xf>
    <xf numFmtId="180" fontId="15" fillId="0" borderId="61" xfId="0" applyNumberFormat="1" applyFont="1" applyBorder="1" applyAlignment="1">
      <alignment vertical="center" shrinkToFit="1"/>
    </xf>
    <xf numFmtId="181" fontId="15" fillId="0" borderId="61" xfId="0" applyNumberFormat="1" applyFont="1" applyBorder="1" applyAlignment="1">
      <alignment vertical="center" shrinkToFit="1"/>
    </xf>
    <xf numFmtId="182" fontId="15" fillId="0" borderId="61" xfId="0" applyNumberFormat="1" applyFont="1" applyBorder="1" applyAlignment="1">
      <alignment vertical="center" shrinkToFit="1"/>
    </xf>
    <xf numFmtId="183" fontId="15" fillId="2" borderId="61" xfId="0" applyNumberFormat="1" applyFont="1" applyFill="1" applyBorder="1" applyAlignment="1">
      <alignment vertical="center" shrinkToFit="1"/>
    </xf>
    <xf numFmtId="184" fontId="15" fillId="2" borderId="61" xfId="0" applyNumberFormat="1" applyFont="1" applyFill="1" applyBorder="1" applyAlignment="1">
      <alignment vertical="center" shrinkToFit="1"/>
    </xf>
    <xf numFmtId="0" fontId="15" fillId="0" borderId="68" xfId="0" applyFont="1" applyBorder="1" applyAlignment="1">
      <alignment horizontal="left" vertical="center" shrinkToFit="1"/>
    </xf>
    <xf numFmtId="180" fontId="15" fillId="0" borderId="68" xfId="0" applyNumberFormat="1" applyFont="1" applyBorder="1" applyAlignment="1">
      <alignment vertical="center" shrinkToFit="1"/>
    </xf>
    <xf numFmtId="181" fontId="15" fillId="0" borderId="68" xfId="0" applyNumberFormat="1" applyFont="1" applyBorder="1" applyAlignment="1">
      <alignment vertical="center" shrinkToFit="1"/>
    </xf>
    <xf numFmtId="182" fontId="15" fillId="0" borderId="68" xfId="0" applyNumberFormat="1" applyFont="1" applyBorder="1" applyAlignment="1">
      <alignment vertical="center" shrinkToFit="1"/>
    </xf>
    <xf numFmtId="183" fontId="15" fillId="2" borderId="68" xfId="0" applyNumberFormat="1" applyFont="1" applyFill="1" applyBorder="1" applyAlignment="1">
      <alignment vertical="center" shrinkToFit="1"/>
    </xf>
    <xf numFmtId="184" fontId="15" fillId="2" borderId="68" xfId="0" applyNumberFormat="1" applyFont="1" applyFill="1" applyBorder="1" applyAlignment="1">
      <alignment vertical="center" shrinkToFit="1"/>
    </xf>
    <xf numFmtId="0" fontId="15" fillId="0" borderId="74" xfId="0" applyFont="1" applyBorder="1" applyAlignment="1">
      <alignment horizontal="left" vertical="center" shrinkToFit="1"/>
    </xf>
    <xf numFmtId="180" fontId="15" fillId="0" borderId="74" xfId="0" applyNumberFormat="1" applyFont="1" applyBorder="1" applyAlignment="1">
      <alignment vertical="center" shrinkToFit="1"/>
    </xf>
    <xf numFmtId="181" fontId="15" fillId="0" borderId="74" xfId="0" applyNumberFormat="1" applyFont="1" applyBorder="1" applyAlignment="1">
      <alignment vertical="center" shrinkToFit="1"/>
    </xf>
    <xf numFmtId="182" fontId="15" fillId="0" borderId="74" xfId="0" applyNumberFormat="1" applyFont="1" applyBorder="1" applyAlignment="1">
      <alignment vertical="center" shrinkToFit="1"/>
    </xf>
    <xf numFmtId="183" fontId="15" fillId="2" borderId="74" xfId="0" applyNumberFormat="1" applyFont="1" applyFill="1" applyBorder="1" applyAlignment="1">
      <alignment vertical="center" shrinkToFit="1"/>
    </xf>
    <xf numFmtId="184" fontId="15" fillId="2" borderId="74" xfId="0" applyNumberFormat="1" applyFont="1" applyFill="1" applyBorder="1" applyAlignment="1">
      <alignment vertical="center" shrinkToFit="1"/>
    </xf>
    <xf numFmtId="183" fontId="15" fillId="2" borderId="20" xfId="0" applyNumberFormat="1" applyFont="1" applyFill="1" applyBorder="1" applyAlignment="1">
      <alignment vertical="center" shrinkToFit="1"/>
    </xf>
    <xf numFmtId="184" fontId="15" fillId="2" borderId="20" xfId="0" applyNumberFormat="1" applyFont="1" applyFill="1" applyBorder="1" applyAlignment="1">
      <alignment vertical="center" shrinkToFit="1"/>
    </xf>
    <xf numFmtId="181" fontId="15" fillId="0" borderId="1" xfId="0" applyNumberFormat="1" applyFont="1" applyBorder="1" applyAlignment="1">
      <alignment vertical="center" shrinkToFit="1"/>
    </xf>
    <xf numFmtId="182" fontId="15" fillId="0" borderId="1" xfId="0" applyNumberFormat="1" applyFont="1" applyBorder="1" applyAlignment="1">
      <alignment vertical="center" shrinkToFit="1"/>
    </xf>
    <xf numFmtId="183" fontId="15" fillId="2" borderId="1" xfId="0" applyNumberFormat="1" applyFont="1" applyFill="1" applyBorder="1" applyAlignment="1">
      <alignment vertical="center" shrinkToFit="1"/>
    </xf>
    <xf numFmtId="184" fontId="15" fillId="2" borderId="1" xfId="0" applyNumberFormat="1" applyFont="1" applyFill="1" applyBorder="1" applyAlignment="1">
      <alignment vertical="center" shrinkToFit="1"/>
    </xf>
    <xf numFmtId="177" fontId="31" fillId="2" borderId="1" xfId="0" applyNumberFormat="1" applyFont="1" applyFill="1" applyBorder="1">
      <alignment vertical="center"/>
    </xf>
    <xf numFmtId="0" fontId="57" fillId="4" borderId="1" xfId="9" applyFont="1" applyFill="1" applyBorder="1" applyAlignment="1" applyProtection="1">
      <alignment horizontal="center" vertical="center"/>
      <protection locked="0"/>
    </xf>
    <xf numFmtId="0" fontId="57" fillId="0" borderId="0" xfId="9" applyFont="1">
      <alignment vertical="center"/>
    </xf>
    <xf numFmtId="0" fontId="18" fillId="4" borderId="28" xfId="9" applyFont="1" applyFill="1" applyBorder="1" applyAlignment="1">
      <alignment horizontal="center" vertical="center"/>
    </xf>
    <xf numFmtId="0" fontId="18" fillId="4" borderId="36" xfId="9" applyFont="1" applyFill="1" applyBorder="1" applyAlignment="1">
      <alignment horizontal="center" vertical="center"/>
    </xf>
    <xf numFmtId="0" fontId="18" fillId="4" borderId="36" xfId="9" applyFont="1" applyFill="1" applyBorder="1" applyAlignment="1">
      <alignment horizontal="center" vertical="center" shrinkToFit="1"/>
    </xf>
    <xf numFmtId="0" fontId="18" fillId="4" borderId="30" xfId="9" applyFont="1" applyFill="1" applyBorder="1" applyAlignment="1">
      <alignment horizontal="center" vertical="center"/>
    </xf>
    <xf numFmtId="0" fontId="19" fillId="0" borderId="1" xfId="9" applyFont="1" applyBorder="1" applyAlignment="1" applyProtection="1">
      <alignment horizontal="center" vertical="center"/>
      <protection locked="0"/>
    </xf>
    <xf numFmtId="0" fontId="33" fillId="0" borderId="3" xfId="9" applyFont="1" applyBorder="1" applyAlignment="1" applyProtection="1">
      <alignment horizontal="center" vertical="center"/>
      <protection locked="0"/>
    </xf>
    <xf numFmtId="0" fontId="57" fillId="0" borderId="0" xfId="9" applyFont="1" applyAlignment="1" applyProtection="1">
      <alignment horizontal="center" vertical="center"/>
      <protection locked="0"/>
    </xf>
    <xf numFmtId="0" fontId="57" fillId="0" borderId="0" xfId="9" applyFont="1" applyAlignment="1" applyProtection="1">
      <alignment horizontal="left" vertical="center"/>
      <protection locked="0"/>
    </xf>
    <xf numFmtId="0" fontId="0" fillId="7" borderId="11" xfId="0" applyFill="1" applyBorder="1" applyAlignment="1">
      <alignment horizontal="center" vertical="center" wrapText="1"/>
    </xf>
    <xf numFmtId="38" fontId="53" fillId="0" borderId="24" xfId="34" applyFont="1" applyFill="1" applyBorder="1" applyAlignment="1">
      <alignment vertical="center"/>
    </xf>
    <xf numFmtId="38" fontId="53" fillId="0" borderId="24" xfId="34" applyFont="1" applyFill="1" applyBorder="1" applyAlignment="1">
      <alignment vertical="center" wrapText="1"/>
    </xf>
    <xf numFmtId="38" fontId="53" fillId="3" borderId="27" xfId="34" applyFont="1" applyFill="1" applyBorder="1" applyAlignment="1">
      <alignment horizontal="right" vertical="center"/>
    </xf>
    <xf numFmtId="38" fontId="53" fillId="3" borderId="15" xfId="34" applyFont="1" applyFill="1" applyBorder="1" applyAlignment="1">
      <alignment horizontal="right" vertical="center"/>
    </xf>
    <xf numFmtId="38" fontId="53" fillId="3" borderId="23" xfId="34" applyFont="1" applyFill="1" applyBorder="1" applyAlignment="1">
      <alignment horizontal="right" vertical="center"/>
    </xf>
    <xf numFmtId="38" fontId="53" fillId="0" borderId="27" xfId="34" applyFont="1" applyFill="1" applyBorder="1" applyAlignment="1" applyProtection="1">
      <alignment horizontal="right" vertical="center"/>
      <protection locked="0"/>
    </xf>
    <xf numFmtId="0" fontId="50" fillId="0" borderId="4" xfId="0" applyFont="1" applyBorder="1" applyAlignment="1">
      <alignment horizontal="center" vertical="center" wrapText="1" shrinkToFit="1"/>
    </xf>
    <xf numFmtId="0" fontId="60" fillId="0" borderId="0" xfId="0" applyFont="1" applyAlignment="1">
      <alignment horizontal="center" vertical="center" wrapText="1"/>
    </xf>
    <xf numFmtId="38" fontId="53" fillId="0" borderId="4" xfId="34" applyFont="1" applyFill="1" applyBorder="1" applyAlignment="1">
      <alignment horizontal="center" vertical="center"/>
    </xf>
    <xf numFmtId="38" fontId="53" fillId="0" borderId="3" xfId="34" applyFont="1" applyFill="1" applyBorder="1" applyAlignment="1">
      <alignment horizontal="center" vertical="center"/>
    </xf>
    <xf numFmtId="0" fontId="32" fillId="0" borderId="53" xfId="0" applyFont="1" applyBorder="1" applyAlignment="1">
      <alignment horizontal="center" vertical="center"/>
    </xf>
    <xf numFmtId="0" fontId="32" fillId="0" borderId="34" xfId="0" applyFont="1" applyBorder="1" applyAlignment="1">
      <alignment horizontal="center" vertical="center"/>
    </xf>
    <xf numFmtId="0" fontId="32" fillId="0" borderId="33" xfId="0" applyFont="1" applyBorder="1" applyAlignment="1">
      <alignment horizontal="center" vertical="center"/>
    </xf>
    <xf numFmtId="0" fontId="20" fillId="0" borderId="0" xfId="0" applyFont="1" applyAlignment="1">
      <alignment horizontal="center" vertical="center" wrapText="1"/>
    </xf>
    <xf numFmtId="0" fontId="35" fillId="0" borderId="2" xfId="0" applyFont="1" applyBorder="1" applyAlignment="1">
      <alignment horizontal="center" vertical="center"/>
    </xf>
    <xf numFmtId="0" fontId="43" fillId="5" borderId="69" xfId="0" applyFont="1" applyFill="1" applyBorder="1" applyAlignment="1">
      <alignment horizontal="center" vertical="center"/>
    </xf>
    <xf numFmtId="0" fontId="30" fillId="5" borderId="70" xfId="0" applyFont="1" applyFill="1" applyBorder="1" applyAlignment="1">
      <alignment horizontal="center" vertical="center"/>
    </xf>
    <xf numFmtId="0" fontId="0" fillId="0" borderId="41" xfId="0" applyBorder="1" applyAlignment="1">
      <alignment horizontal="left" vertical="center"/>
    </xf>
    <xf numFmtId="0" fontId="0" fillId="0" borderId="40" xfId="0" applyBorder="1" applyAlignment="1">
      <alignment horizontal="left" vertical="center"/>
    </xf>
    <xf numFmtId="0" fontId="0" fillId="0" borderId="39" xfId="0" applyBorder="1" applyAlignment="1">
      <alignment horizontal="left" vertical="center"/>
    </xf>
    <xf numFmtId="0" fontId="15" fillId="5" borderId="53" xfId="0" applyFont="1" applyFill="1" applyBorder="1" applyAlignment="1">
      <alignment horizontal="center" vertical="center"/>
    </xf>
    <xf numFmtId="0" fontId="15" fillId="5" borderId="71" xfId="0" applyFont="1" applyFill="1" applyBorder="1" applyAlignment="1">
      <alignment horizontal="center" vertical="center"/>
    </xf>
    <xf numFmtId="0" fontId="0" fillId="0" borderId="38" xfId="0" applyBorder="1" applyAlignment="1">
      <alignment horizontal="left" vertical="center"/>
    </xf>
    <xf numFmtId="0" fontId="0" fillId="0" borderId="34" xfId="0" applyBorder="1" applyAlignment="1">
      <alignment horizontal="left" vertical="center"/>
    </xf>
    <xf numFmtId="0" fontId="0" fillId="0" borderId="33" xfId="0" applyBorder="1" applyAlignment="1">
      <alignment horizontal="left" vertical="center"/>
    </xf>
    <xf numFmtId="0" fontId="43" fillId="5" borderId="54" xfId="0" applyFont="1" applyFill="1" applyBorder="1" applyAlignment="1">
      <alignment horizontal="center" vertical="center"/>
    </xf>
    <xf numFmtId="0" fontId="30" fillId="5" borderId="72" xfId="0" applyFont="1" applyFill="1" applyBorder="1" applyAlignment="1">
      <alignment horizontal="center" vertical="center"/>
    </xf>
    <xf numFmtId="0" fontId="0" fillId="0" borderId="37" xfId="0" applyBorder="1" applyAlignment="1">
      <alignment horizontal="left" vertical="center"/>
    </xf>
    <xf numFmtId="0" fontId="0" fillId="0" borderId="32" xfId="0" applyBorder="1" applyAlignment="1">
      <alignment horizontal="left" vertical="center"/>
    </xf>
    <xf numFmtId="0" fontId="0" fillId="0" borderId="31" xfId="0" applyBorder="1" applyAlignment="1">
      <alignment horizontal="left" vertical="center"/>
    </xf>
    <xf numFmtId="0" fontId="15" fillId="5" borderId="73" xfId="0" applyFont="1" applyFill="1" applyBorder="1" applyAlignment="1">
      <alignment horizontal="center" vertical="center"/>
    </xf>
    <xf numFmtId="0" fontId="15" fillId="5" borderId="26" xfId="0" applyFont="1" applyFill="1" applyBorder="1" applyAlignment="1">
      <alignment horizontal="center" vertical="center"/>
    </xf>
    <xf numFmtId="0" fontId="0" fillId="0" borderId="13" xfId="0" applyBorder="1" applyAlignment="1">
      <alignment horizontal="left" vertical="center"/>
    </xf>
    <xf numFmtId="0" fontId="0" fillId="0" borderId="2" xfId="0" applyBorder="1" applyAlignment="1">
      <alignment horizontal="left" vertical="center"/>
    </xf>
    <xf numFmtId="0" fontId="0" fillId="0" borderId="35" xfId="0" applyBorder="1" applyAlignment="1">
      <alignment horizontal="left" vertical="center"/>
    </xf>
    <xf numFmtId="0" fontId="15" fillId="5" borderId="7" xfId="0" applyFont="1" applyFill="1" applyBorder="1" applyAlignment="1">
      <alignment horizontal="left" vertical="center" shrinkToFit="1"/>
    </xf>
    <xf numFmtId="0" fontId="15" fillId="5" borderId="0" xfId="0" applyFont="1" applyFill="1" applyAlignment="1">
      <alignment horizontal="left" vertical="center" shrinkToFit="1"/>
    </xf>
    <xf numFmtId="0" fontId="15" fillId="5" borderId="9" xfId="0" applyFont="1" applyFill="1" applyBorder="1" applyAlignment="1">
      <alignment horizontal="left" vertical="center" shrinkToFit="1"/>
    </xf>
    <xf numFmtId="0" fontId="0" fillId="5" borderId="0" xfId="0" applyFill="1" applyAlignment="1" applyProtection="1">
      <alignment horizontal="left" vertical="center"/>
      <protection locked="0"/>
    </xf>
    <xf numFmtId="0" fontId="0" fillId="5" borderId="54" xfId="0" applyFill="1" applyBorder="1" applyAlignment="1">
      <alignment horizontal="left" vertical="center" shrinkToFit="1"/>
    </xf>
    <xf numFmtId="0" fontId="0" fillId="5" borderId="32" xfId="0" applyFill="1" applyBorder="1" applyAlignment="1">
      <alignment horizontal="left" vertical="center" shrinkToFit="1"/>
    </xf>
    <xf numFmtId="0" fontId="0" fillId="5" borderId="31" xfId="0" applyFill="1" applyBorder="1" applyAlignment="1">
      <alignment horizontal="left" vertical="center" shrinkToFit="1"/>
    </xf>
    <xf numFmtId="179" fontId="35" fillId="0" borderId="53" xfId="0" applyNumberFormat="1" applyFont="1" applyBorder="1" applyAlignment="1">
      <alignment horizontal="center" vertical="center"/>
    </xf>
    <xf numFmtId="179" fontId="35" fillId="0" borderId="34" xfId="0" applyNumberFormat="1" applyFont="1" applyBorder="1" applyAlignment="1">
      <alignment horizontal="center" vertical="center"/>
    </xf>
    <xf numFmtId="179" fontId="35" fillId="0" borderId="33" xfId="0" applyNumberFormat="1" applyFont="1" applyBorder="1" applyAlignment="1">
      <alignment horizontal="center" vertical="center"/>
    </xf>
    <xf numFmtId="0" fontId="15" fillId="5" borderId="54" xfId="0" applyFont="1" applyFill="1" applyBorder="1" applyAlignment="1">
      <alignment horizontal="left" vertical="center" shrinkToFit="1"/>
    </xf>
    <xf numFmtId="0" fontId="15" fillId="5" borderId="32" xfId="0" applyFont="1" applyFill="1" applyBorder="1" applyAlignment="1">
      <alignment horizontal="left" vertical="center" shrinkToFit="1"/>
    </xf>
    <xf numFmtId="0" fontId="15" fillId="5" borderId="31" xfId="0" applyFont="1" applyFill="1" applyBorder="1" applyAlignment="1">
      <alignment horizontal="left" vertical="center" shrinkToFit="1"/>
    </xf>
    <xf numFmtId="178" fontId="0" fillId="0" borderId="52" xfId="0" applyNumberFormat="1" applyBorder="1" applyAlignment="1">
      <alignment horizontal="center" vertical="center" shrinkToFit="1"/>
    </xf>
    <xf numFmtId="178" fontId="0" fillId="0" borderId="51" xfId="0" applyNumberFormat="1" applyBorder="1" applyAlignment="1">
      <alignment horizontal="center" vertical="center" shrinkToFit="1"/>
    </xf>
    <xf numFmtId="178" fontId="15" fillId="0" borderId="52" xfId="0" applyNumberFormat="1" applyFont="1" applyBorder="1" applyAlignment="1">
      <alignment horizontal="center" vertical="center" shrinkToFit="1"/>
    </xf>
    <xf numFmtId="178" fontId="15" fillId="0" borderId="55" xfId="0" applyNumberFormat="1" applyFont="1" applyBorder="1" applyAlignment="1">
      <alignment horizontal="center" vertical="center" shrinkToFit="1"/>
    </xf>
    <xf numFmtId="178" fontId="15" fillId="0" borderId="51" xfId="0" applyNumberFormat="1" applyFont="1" applyBorder="1" applyAlignment="1">
      <alignment horizontal="center" vertical="center" shrinkToFit="1"/>
    </xf>
    <xf numFmtId="178" fontId="24" fillId="0" borderId="55" xfId="0" applyNumberFormat="1" applyFont="1" applyBorder="1" applyAlignment="1">
      <alignment horizontal="center" vertical="center"/>
    </xf>
    <xf numFmtId="178" fontId="24" fillId="0" borderId="56" xfId="0" applyNumberFormat="1" applyFont="1" applyBorder="1" applyAlignment="1">
      <alignment horizontal="center" vertical="center"/>
    </xf>
    <xf numFmtId="0" fontId="29" fillId="0" borderId="0" xfId="0" applyFont="1" applyAlignment="1" applyProtection="1">
      <alignment horizontal="left" vertical="center" wrapText="1" shrinkToFit="1"/>
      <protection locked="0"/>
    </xf>
    <xf numFmtId="0" fontId="29" fillId="0" borderId="0" xfId="0" applyFont="1" applyAlignment="1" applyProtection="1">
      <alignment horizontal="left" vertical="center" shrinkToFit="1"/>
      <protection locked="0"/>
    </xf>
    <xf numFmtId="0" fontId="0" fillId="0" borderId="4" xfId="0" applyBorder="1" applyAlignment="1">
      <alignment horizontal="left" vertical="center"/>
    </xf>
    <xf numFmtId="0" fontId="0" fillId="0" borderId="6" xfId="0" applyBorder="1" applyAlignment="1">
      <alignment horizontal="left" vertical="center"/>
    </xf>
    <xf numFmtId="0" fontId="0" fillId="0" borderId="3" xfId="0" applyBorder="1" applyAlignment="1">
      <alignment horizontal="left" vertical="center"/>
    </xf>
    <xf numFmtId="0" fontId="0" fillId="0" borderId="10" xfId="0" applyBorder="1" applyAlignment="1">
      <alignment horizontal="left" vertical="center"/>
    </xf>
    <xf numFmtId="0" fontId="0" fillId="0" borderId="5" xfId="0" applyBorder="1" applyAlignment="1">
      <alignment horizontal="left" vertical="center"/>
    </xf>
    <xf numFmtId="0" fontId="0" fillId="0" borderId="29" xfId="0" applyBorder="1" applyAlignment="1">
      <alignment horizontal="left" vertical="center"/>
    </xf>
    <xf numFmtId="0" fontId="0" fillId="0" borderId="21" xfId="0"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0" fontId="0" fillId="0" borderId="26" xfId="0" applyBorder="1" applyAlignment="1">
      <alignment horizontal="left" vertical="center"/>
    </xf>
    <xf numFmtId="0" fontId="0" fillId="6" borderId="4" xfId="0" applyFill="1" applyBorder="1" applyAlignment="1">
      <alignment horizontal="center" vertical="center"/>
    </xf>
    <xf numFmtId="0" fontId="0" fillId="6" borderId="6" xfId="0" applyFill="1" applyBorder="1" applyAlignment="1">
      <alignment horizontal="center" vertical="center"/>
    </xf>
    <xf numFmtId="0" fontId="0" fillId="6" borderId="3" xfId="0" applyFill="1" applyBorder="1" applyAlignment="1">
      <alignment horizontal="center" vertical="center"/>
    </xf>
    <xf numFmtId="0" fontId="43" fillId="0" borderId="1" xfId="0" applyFont="1" applyBorder="1" applyAlignment="1">
      <alignment horizontal="left" vertical="top" wrapText="1"/>
    </xf>
    <xf numFmtId="0" fontId="25" fillId="7" borderId="11" xfId="0" applyFont="1" applyFill="1" applyBorder="1" applyAlignment="1">
      <alignment horizontal="center" vertical="center" wrapText="1"/>
    </xf>
    <xf numFmtId="0" fontId="42" fillId="7" borderId="20" xfId="0" applyFont="1" applyFill="1" applyBorder="1" applyAlignment="1">
      <alignment horizontal="center" vertical="center" wrapText="1"/>
    </xf>
    <xf numFmtId="0" fontId="29" fillId="7" borderId="4" xfId="0" applyFont="1" applyFill="1" applyBorder="1" applyAlignment="1">
      <alignment horizontal="center" vertical="center" wrapText="1"/>
    </xf>
    <xf numFmtId="0" fontId="29" fillId="7" borderId="6" xfId="0" applyFont="1" applyFill="1" applyBorder="1" applyAlignment="1">
      <alignment horizontal="center" vertical="center" wrapText="1"/>
    </xf>
    <xf numFmtId="0" fontId="29" fillId="7" borderId="3" xfId="0" applyFont="1" applyFill="1" applyBorder="1" applyAlignment="1">
      <alignment horizontal="center" vertical="center" wrapText="1"/>
    </xf>
    <xf numFmtId="0" fontId="15" fillId="0" borderId="11" xfId="0" applyFont="1" applyBorder="1" applyAlignment="1">
      <alignment horizontal="center" vertical="center" shrinkToFit="1"/>
    </xf>
    <xf numFmtId="0" fontId="15" fillId="0" borderId="20" xfId="0" applyFont="1" applyBorder="1" applyAlignment="1">
      <alignment horizontal="center" vertical="center" shrinkToFit="1"/>
    </xf>
    <xf numFmtId="0" fontId="15" fillId="0" borderId="14" xfId="0" applyFont="1" applyBorder="1" applyAlignment="1">
      <alignment horizontal="center" vertical="center" shrinkToFit="1"/>
    </xf>
    <xf numFmtId="181" fontId="15" fillId="2" borderId="58" xfId="0" applyNumberFormat="1" applyFont="1" applyFill="1" applyBorder="1" applyAlignment="1">
      <alignment horizontal="right" vertical="center" shrinkToFit="1"/>
    </xf>
    <xf numFmtId="181" fontId="15" fillId="2" borderId="59" xfId="0" applyNumberFormat="1" applyFont="1" applyFill="1" applyBorder="1" applyAlignment="1">
      <alignment horizontal="right" vertical="center" shrinkToFit="1"/>
    </xf>
    <xf numFmtId="181" fontId="15" fillId="2" borderId="60" xfId="0" applyNumberFormat="1" applyFont="1" applyFill="1" applyBorder="1" applyAlignment="1">
      <alignment horizontal="right" vertical="center" shrinkToFit="1"/>
    </xf>
    <xf numFmtId="181" fontId="15" fillId="2" borderId="62" xfId="0" applyNumberFormat="1" applyFont="1" applyFill="1" applyBorder="1" applyAlignment="1">
      <alignment horizontal="right" vertical="center" shrinkToFit="1"/>
    </xf>
    <xf numFmtId="181" fontId="15" fillId="2" borderId="63" xfId="0" applyNumberFormat="1" applyFont="1" applyFill="1" applyBorder="1" applyAlignment="1">
      <alignment horizontal="right" vertical="center" shrinkToFit="1"/>
    </xf>
    <xf numFmtId="181" fontId="15" fillId="2" borderId="64" xfId="0" applyNumberFormat="1" applyFont="1" applyFill="1" applyBorder="1" applyAlignment="1">
      <alignment horizontal="right" vertical="center" shrinkToFit="1"/>
    </xf>
    <xf numFmtId="181" fontId="15" fillId="2" borderId="65" xfId="0" applyNumberFormat="1" applyFont="1" applyFill="1" applyBorder="1" applyAlignment="1">
      <alignment horizontal="right" vertical="center" shrinkToFit="1"/>
    </xf>
    <xf numFmtId="181" fontId="15" fillId="2" borderId="66" xfId="0" applyNumberFormat="1" applyFont="1" applyFill="1" applyBorder="1" applyAlignment="1">
      <alignment horizontal="right" vertical="center" shrinkToFit="1"/>
    </xf>
    <xf numFmtId="181" fontId="15" fillId="2" borderId="67" xfId="0" applyNumberFormat="1" applyFont="1" applyFill="1" applyBorder="1" applyAlignment="1">
      <alignment horizontal="right" vertical="center" shrinkToFit="1"/>
    </xf>
    <xf numFmtId="181" fontId="15" fillId="2" borderId="75" xfId="0" applyNumberFormat="1" applyFont="1" applyFill="1" applyBorder="1" applyAlignment="1">
      <alignment horizontal="right" vertical="center" shrinkToFit="1"/>
    </xf>
    <xf numFmtId="181" fontId="15" fillId="2" borderId="76" xfId="0" applyNumberFormat="1" applyFont="1" applyFill="1" applyBorder="1" applyAlignment="1">
      <alignment horizontal="right" vertical="center" shrinkToFit="1"/>
    </xf>
    <xf numFmtId="181" fontId="15" fillId="2" borderId="77" xfId="0" applyNumberFormat="1" applyFont="1" applyFill="1" applyBorder="1" applyAlignment="1">
      <alignment horizontal="right" vertical="center" shrinkToFit="1"/>
    </xf>
    <xf numFmtId="0" fontId="15" fillId="7" borderId="10" xfId="0" applyFont="1" applyFill="1" applyBorder="1" applyAlignment="1">
      <alignment horizontal="center" vertical="center" wrapText="1"/>
    </xf>
    <xf numFmtId="0" fontId="15" fillId="7" borderId="29"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26"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30" fillId="7" borderId="11" xfId="0" applyFont="1" applyFill="1" applyBorder="1" applyAlignment="1">
      <alignment horizontal="center" vertical="center" wrapText="1"/>
    </xf>
    <xf numFmtId="0" fontId="30" fillId="7" borderId="14" xfId="0" applyFont="1" applyFill="1" applyBorder="1" applyAlignment="1">
      <alignment horizontal="center" vertical="center" wrapText="1"/>
    </xf>
    <xf numFmtId="0" fontId="0" fillId="7" borderId="20" xfId="0" applyFill="1" applyBorder="1" applyAlignment="1">
      <alignment horizontal="center" vertical="center" wrapText="1"/>
    </xf>
    <xf numFmtId="0" fontId="15" fillId="7" borderId="4" xfId="0" applyFont="1" applyFill="1" applyBorder="1" applyAlignment="1">
      <alignment horizontal="center" vertical="center" shrinkToFit="1"/>
    </xf>
    <xf numFmtId="0" fontId="15" fillId="7" borderId="6" xfId="0" applyFont="1" applyFill="1" applyBorder="1" applyAlignment="1">
      <alignment horizontal="center" vertical="center" shrinkToFit="1"/>
    </xf>
    <xf numFmtId="181" fontId="15" fillId="2" borderId="4" xfId="0" applyNumberFormat="1" applyFont="1" applyFill="1" applyBorder="1" applyAlignment="1">
      <alignment horizontal="right" vertical="center" shrinkToFit="1"/>
    </xf>
    <xf numFmtId="181" fontId="15" fillId="2" borderId="6" xfId="0" applyNumberFormat="1" applyFont="1" applyFill="1" applyBorder="1" applyAlignment="1">
      <alignment horizontal="right" vertical="center" shrinkToFit="1"/>
    </xf>
    <xf numFmtId="181" fontId="15" fillId="2" borderId="3" xfId="0" applyNumberFormat="1" applyFont="1" applyFill="1" applyBorder="1" applyAlignment="1">
      <alignment horizontal="right" vertical="center" shrinkToFit="1"/>
    </xf>
    <xf numFmtId="0" fontId="47" fillId="0" borderId="1" xfId="0" applyFont="1" applyBorder="1" applyAlignment="1">
      <alignment horizontal="left" vertical="top" wrapText="1"/>
    </xf>
    <xf numFmtId="0" fontId="0" fillId="0" borderId="0" xfId="0" applyAlignment="1">
      <alignment horizontal="center" vertical="center" wrapText="1"/>
    </xf>
    <xf numFmtId="0" fontId="29" fillId="0" borderId="0" xfId="9" applyFont="1" applyAlignment="1" applyProtection="1">
      <alignment vertical="center"/>
      <protection locked="0"/>
    </xf>
    <xf numFmtId="0" fontId="20" fillId="0" borderId="0" xfId="9" applyFont="1" applyAlignment="1" applyProtection="1">
      <alignment horizontal="center" vertical="center" wrapText="1"/>
      <protection locked="0"/>
    </xf>
    <xf numFmtId="0" fontId="20" fillId="0" borderId="0" xfId="9" applyFont="1" applyAlignment="1" applyProtection="1">
      <alignment horizontal="center" vertical="center"/>
      <protection locked="0"/>
    </xf>
    <xf numFmtId="0" fontId="36" fillId="0" borderId="0" xfId="36" applyFont="1" applyAlignment="1" applyProtection="1">
      <alignment horizontal="center" vertical="center" shrinkToFit="1"/>
      <protection locked="0"/>
    </xf>
    <xf numFmtId="0" fontId="35" fillId="0" borderId="2" xfId="36" applyFont="1" applyBorder="1" applyAlignment="1" applyProtection="1">
      <alignment horizontal="center" vertical="center"/>
      <protection locked="0"/>
    </xf>
    <xf numFmtId="0" fontId="21" fillId="0" borderId="46" xfId="9" applyFont="1" applyBorder="1" applyAlignment="1">
      <alignment horizontal="left" vertical="top" shrinkToFit="1"/>
    </xf>
    <xf numFmtId="0" fontId="21" fillId="0" borderId="16" xfId="9" applyFont="1" applyBorder="1" applyAlignment="1">
      <alignment horizontal="left" vertical="top" shrinkToFit="1"/>
    </xf>
    <xf numFmtId="0" fontId="34" fillId="0" borderId="45" xfId="9" applyFont="1" applyBorder="1" applyAlignment="1">
      <alignment horizontal="left" vertical="top" shrinkToFit="1"/>
    </xf>
    <xf numFmtId="0" fontId="21" fillId="0" borderId="13" xfId="9" applyFont="1" applyBorder="1" applyAlignment="1">
      <alignment horizontal="left" vertical="top" shrinkToFit="1"/>
    </xf>
    <xf numFmtId="0" fontId="21" fillId="0" borderId="2" xfId="9" applyFont="1" applyBorder="1" applyAlignment="1">
      <alignment horizontal="left" vertical="top" shrinkToFit="1"/>
    </xf>
    <xf numFmtId="0" fontId="34" fillId="0" borderId="35" xfId="9" applyFont="1" applyBorder="1" applyAlignment="1">
      <alignment horizontal="left" vertical="top" shrinkToFit="1"/>
    </xf>
    <xf numFmtId="176" fontId="19" fillId="0" borderId="4" xfId="9" applyNumberFormat="1" applyFont="1" applyBorder="1" applyAlignment="1">
      <alignment horizontal="center" vertical="center"/>
    </xf>
    <xf numFmtId="176" fontId="19" fillId="0" borderId="6" xfId="9" applyNumberFormat="1" applyFont="1" applyBorder="1" applyAlignment="1">
      <alignment horizontal="center" vertical="center"/>
    </xf>
    <xf numFmtId="178" fontId="19" fillId="0" borderId="6" xfId="9" applyNumberFormat="1" applyFont="1" applyBorder="1" applyAlignment="1">
      <alignment horizontal="left" vertical="center"/>
    </xf>
    <xf numFmtId="178" fontId="33" fillId="0" borderId="44" xfId="9" applyNumberFormat="1" applyFont="1" applyBorder="1" applyAlignment="1">
      <alignment horizontal="left" vertical="center"/>
    </xf>
    <xf numFmtId="176" fontId="19" fillId="0" borderId="22" xfId="9" applyNumberFormat="1" applyFont="1" applyBorder="1" applyAlignment="1">
      <alignment horizontal="center" vertical="center"/>
    </xf>
    <xf numFmtId="176" fontId="19" fillId="0" borderId="43" xfId="9" applyNumberFormat="1" applyFont="1" applyBorder="1" applyAlignment="1">
      <alignment horizontal="center" vertical="center"/>
    </xf>
    <xf numFmtId="178" fontId="19" fillId="0" borderId="43" xfId="9" applyNumberFormat="1" applyFont="1" applyBorder="1" applyAlignment="1">
      <alignment horizontal="left" vertical="center"/>
    </xf>
    <xf numFmtId="178" fontId="33" fillId="0" borderId="42" xfId="9" applyNumberFormat="1" applyFont="1" applyBorder="1" applyAlignment="1">
      <alignment horizontal="left" vertical="center"/>
    </xf>
    <xf numFmtId="0" fontId="20" fillId="0" borderId="0" xfId="9" applyFont="1" applyAlignment="1" applyProtection="1">
      <alignment horizontal="right" vertical="center" shrinkToFit="1"/>
      <protection locked="0"/>
    </xf>
    <xf numFmtId="41" fontId="20" fillId="2" borderId="0" xfId="11" applyNumberFormat="1" applyFont="1" applyFill="1" applyBorder="1" applyAlignment="1" applyProtection="1">
      <alignment horizontal="right" vertical="center"/>
    </xf>
    <xf numFmtId="6" fontId="20" fillId="2" borderId="0" xfId="11" applyFont="1" applyFill="1" applyBorder="1" applyAlignment="1" applyProtection="1">
      <alignment horizontal="right" vertical="center"/>
    </xf>
    <xf numFmtId="6" fontId="20" fillId="2" borderId="8" xfId="11" applyFont="1" applyFill="1" applyBorder="1" applyAlignment="1" applyProtection="1">
      <alignment horizontal="right" vertical="center"/>
    </xf>
    <xf numFmtId="0" fontId="27" fillId="0" borderId="0" xfId="9" applyFont="1" applyAlignment="1" applyProtection="1">
      <alignment horizontal="center" vertical="center"/>
      <protection locked="0"/>
    </xf>
    <xf numFmtId="0" fontId="32" fillId="0" borderId="0" xfId="9" applyFont="1" applyAlignment="1" applyProtection="1">
      <alignment horizontal="center" vertical="center"/>
      <protection locked="0"/>
    </xf>
    <xf numFmtId="0" fontId="18" fillId="0" borderId="1" xfId="9" applyFont="1" applyBorder="1" applyAlignment="1" applyProtection="1">
      <alignment vertical="center"/>
      <protection locked="0"/>
    </xf>
    <xf numFmtId="38" fontId="33" fillId="0" borderId="1" xfId="12" applyFont="1" applyBorder="1" applyAlignment="1" applyProtection="1">
      <alignment horizontal="right" vertical="center"/>
      <protection locked="0"/>
    </xf>
    <xf numFmtId="38" fontId="33" fillId="2" borderId="1" xfId="12" applyFont="1" applyFill="1" applyBorder="1" applyAlignment="1" applyProtection="1">
      <alignment horizontal="right" vertical="center"/>
      <protection locked="0"/>
    </xf>
    <xf numFmtId="0" fontId="22" fillId="4" borderId="1" xfId="9" applyFont="1" applyFill="1" applyBorder="1" applyAlignment="1" applyProtection="1">
      <alignment horizontal="center" vertical="center" wrapText="1" shrinkToFit="1"/>
      <protection locked="0"/>
    </xf>
    <xf numFmtId="0" fontId="22" fillId="4" borderId="1" xfId="9" applyFont="1" applyFill="1" applyBorder="1" applyAlignment="1" applyProtection="1">
      <alignment horizontal="center" vertical="center" shrinkToFit="1"/>
      <protection locked="0"/>
    </xf>
    <xf numFmtId="0" fontId="22" fillId="4" borderId="4" xfId="9" applyFont="1" applyFill="1" applyBorder="1" applyAlignment="1" applyProtection="1">
      <alignment horizontal="center" vertical="center" wrapText="1" shrinkToFit="1"/>
      <protection locked="0"/>
    </xf>
    <xf numFmtId="0" fontId="22" fillId="4" borderId="3" xfId="9" applyFont="1" applyFill="1" applyBorder="1" applyAlignment="1" applyProtection="1">
      <alignment horizontal="center" vertical="center" shrinkToFit="1"/>
      <protection locked="0"/>
    </xf>
    <xf numFmtId="41" fontId="18" fillId="2" borderId="1" xfId="11" applyNumberFormat="1" applyFont="1" applyFill="1" applyBorder="1" applyAlignment="1" applyProtection="1">
      <alignment vertical="center"/>
    </xf>
    <xf numFmtId="6" fontId="18" fillId="2" borderId="1" xfId="11" applyFont="1" applyFill="1" applyBorder="1" applyAlignment="1" applyProtection="1">
      <alignment vertical="center"/>
    </xf>
    <xf numFmtId="41" fontId="18" fillId="2" borderId="4" xfId="11" applyNumberFormat="1" applyFont="1" applyFill="1" applyBorder="1" applyAlignment="1" applyProtection="1">
      <alignment vertical="center"/>
      <protection locked="0"/>
    </xf>
    <xf numFmtId="6" fontId="18" fillId="2" borderId="3" xfId="11" applyFont="1" applyFill="1" applyBorder="1" applyAlignment="1" applyProtection="1">
      <alignment vertical="center"/>
      <protection locked="0"/>
    </xf>
    <xf numFmtId="38" fontId="18" fillId="0" borderId="4" xfId="11" applyNumberFormat="1" applyFont="1" applyBorder="1" applyAlignment="1" applyProtection="1">
      <alignment vertical="center" shrinkToFit="1"/>
      <protection locked="0"/>
    </xf>
    <xf numFmtId="38" fontId="18" fillId="0" borderId="3" xfId="11" applyNumberFormat="1" applyFont="1" applyBorder="1" applyAlignment="1" applyProtection="1">
      <alignment vertical="center" shrinkToFit="1"/>
      <protection locked="0"/>
    </xf>
    <xf numFmtId="0" fontId="57" fillId="4" borderId="1" xfId="9" applyFont="1" applyFill="1" applyBorder="1" applyAlignment="1" applyProtection="1">
      <alignment horizontal="center" vertical="center"/>
      <protection locked="0"/>
    </xf>
    <xf numFmtId="0" fontId="35" fillId="4" borderId="1" xfId="9" applyFont="1" applyFill="1" applyBorder="1" applyAlignment="1" applyProtection="1">
      <alignment horizontal="center" vertical="center"/>
      <protection locked="0"/>
    </xf>
    <xf numFmtId="0" fontId="31" fillId="4" borderId="1" xfId="9" applyFont="1" applyFill="1" applyBorder="1" applyAlignment="1" applyProtection="1">
      <alignment horizontal="center" vertical="center"/>
      <protection locked="0"/>
    </xf>
    <xf numFmtId="0" fontId="31" fillId="4" borderId="1" xfId="9" applyFont="1" applyFill="1" applyBorder="1" applyAlignment="1" applyProtection="1">
      <alignment horizontal="center" vertical="center" shrinkToFit="1"/>
      <protection locked="0"/>
    </xf>
    <xf numFmtId="0" fontId="57" fillId="4" borderId="1" xfId="9" applyFont="1" applyFill="1" applyBorder="1" applyAlignment="1" applyProtection="1">
      <alignment horizontal="center" vertical="center" wrapText="1"/>
      <protection locked="0"/>
    </xf>
    <xf numFmtId="0" fontId="26" fillId="0" borderId="1" xfId="9" applyFont="1" applyBorder="1" applyAlignment="1" applyProtection="1">
      <alignment horizontal="left" vertical="top" wrapText="1"/>
      <protection locked="0"/>
    </xf>
    <xf numFmtId="0" fontId="30" fillId="0" borderId="1" xfId="9" applyFont="1" applyBorder="1" applyAlignment="1" applyProtection="1">
      <alignment horizontal="left" vertical="top" wrapText="1"/>
      <protection locked="0"/>
    </xf>
    <xf numFmtId="41" fontId="33" fillId="2" borderId="4" xfId="11" applyNumberFormat="1" applyFont="1" applyFill="1" applyBorder="1" applyAlignment="1" applyProtection="1">
      <alignment horizontal="right" vertical="center"/>
    </xf>
    <xf numFmtId="41" fontId="33" fillId="2" borderId="6" xfId="11" applyNumberFormat="1" applyFont="1" applyFill="1" applyBorder="1" applyAlignment="1" applyProtection="1">
      <alignment horizontal="right" vertical="center"/>
    </xf>
    <xf numFmtId="41" fontId="33" fillId="2" borderId="3" xfId="11" applyNumberFormat="1" applyFont="1" applyFill="1" applyBorder="1" applyAlignment="1" applyProtection="1">
      <alignment horizontal="right" vertical="center"/>
    </xf>
    <xf numFmtId="0" fontId="61" fillId="0" borderId="0" xfId="0" applyFont="1" applyAlignment="1">
      <alignment horizontal="center" vertical="center" wrapText="1"/>
    </xf>
    <xf numFmtId="0" fontId="61" fillId="0" borderId="0" xfId="0" applyFont="1" applyAlignment="1">
      <alignment horizontal="center" vertical="center"/>
    </xf>
    <xf numFmtId="0" fontId="15" fillId="0" borderId="47" xfId="0" applyFont="1" applyBorder="1" applyAlignment="1">
      <alignment horizontal="center" vertical="center" textRotation="255"/>
    </xf>
    <xf numFmtId="0" fontId="15" fillId="0" borderId="49" xfId="0" applyFont="1" applyBorder="1" applyAlignment="1">
      <alignment horizontal="center" vertical="center" textRotation="255"/>
    </xf>
    <xf numFmtId="0" fontId="15" fillId="0" borderId="50" xfId="0" applyFont="1" applyBorder="1" applyAlignment="1">
      <alignment horizontal="center" vertical="center" textRotation="255"/>
    </xf>
    <xf numFmtId="0" fontId="51" fillId="0" borderId="47" xfId="0" applyFont="1" applyBorder="1" applyAlignment="1">
      <alignment horizontal="center" vertical="center" textRotation="255"/>
    </xf>
    <xf numFmtId="0" fontId="51" fillId="0" borderId="49" xfId="0" applyFont="1" applyBorder="1" applyAlignment="1">
      <alignment horizontal="center" vertical="center" textRotation="255"/>
    </xf>
    <xf numFmtId="0" fontId="51" fillId="0" borderId="50" xfId="0" applyFont="1" applyBorder="1" applyAlignment="1">
      <alignment horizontal="center" vertical="center" textRotation="255"/>
    </xf>
  </cellXfs>
  <cellStyles count="59">
    <cellStyle name="パーセント 2" xfId="6" xr:uid="{00000000-0005-0000-0000-000000000000}"/>
    <cellStyle name="パーセント 3" xfId="16" xr:uid="{00000000-0005-0000-0000-000001000000}"/>
    <cellStyle name="パーセント 3 2" xfId="31" xr:uid="{00000000-0005-0000-0000-000002000000}"/>
    <cellStyle name="パーセント 3 2 2" xfId="39" xr:uid="{F52443E7-D084-4FE8-85E0-E882C3C19235}"/>
    <cellStyle name="パーセント 3 3" xfId="40" xr:uid="{B339FB2F-0396-4927-A129-A613DE28D336}"/>
    <cellStyle name="桁区切り" xfId="17" builtinId="6"/>
    <cellStyle name="桁区切り 2" xfId="2" xr:uid="{00000000-0005-0000-0000-000005000000}"/>
    <cellStyle name="桁区切り 2 2" xfId="12" xr:uid="{00000000-0005-0000-0000-000006000000}"/>
    <cellStyle name="桁区切り 2 3" xfId="34" xr:uid="{CCCD9392-9577-463E-9B4A-A53100AC6C88}"/>
    <cellStyle name="桁区切り 3" xfId="5" xr:uid="{00000000-0005-0000-0000-000007000000}"/>
    <cellStyle name="桁区切り 4" xfId="15" xr:uid="{00000000-0005-0000-0000-000008000000}"/>
    <cellStyle name="桁区切り 4 2" xfId="30" xr:uid="{00000000-0005-0000-0000-000009000000}"/>
    <cellStyle name="桁区切り 4 2 2" xfId="41" xr:uid="{52553D2D-5096-454E-9612-610328E3092B}"/>
    <cellStyle name="桁区切り 4 3" xfId="42" xr:uid="{358C68EB-7F44-4F4F-AA1C-F9F5E4FF0A96}"/>
    <cellStyle name="桁区切り 5" xfId="20" xr:uid="{00000000-0005-0000-0000-00000A000000}"/>
    <cellStyle name="桁区切り 5 2" xfId="43" xr:uid="{AC5248F7-67A9-4D21-940D-A06A15401A30}"/>
    <cellStyle name="桁区切り 6" xfId="26" xr:uid="{00000000-0005-0000-0000-00000B000000}"/>
    <cellStyle name="桁区切り 6 2" xfId="44" xr:uid="{2158A028-DE08-40D2-B9CF-86087991AA18}"/>
    <cellStyle name="桁区切り 7" xfId="38" xr:uid="{59B08B46-060A-4687-9648-4B9995502153}"/>
    <cellStyle name="通貨 2" xfId="11" xr:uid="{00000000-0005-0000-0000-00000C000000}"/>
    <cellStyle name="通貨 2 2" xfId="45" xr:uid="{AEB6C82A-3481-48E2-9992-12DFE0881028}"/>
    <cellStyle name="標準" xfId="0" builtinId="0"/>
    <cellStyle name="標準 10" xfId="23" xr:uid="{00000000-0005-0000-0000-00000E000000}"/>
    <cellStyle name="標準 12" xfId="24" xr:uid="{00000000-0005-0000-0000-00000F000000}"/>
    <cellStyle name="標準 13" xfId="22" xr:uid="{00000000-0005-0000-0000-000010000000}"/>
    <cellStyle name="標準 2" xfId="1" xr:uid="{00000000-0005-0000-0000-000011000000}"/>
    <cellStyle name="標準 2 2" xfId="9" xr:uid="{00000000-0005-0000-0000-000012000000}"/>
    <cellStyle name="標準 2 2 2" xfId="10" xr:uid="{00000000-0005-0000-0000-000013000000}"/>
    <cellStyle name="標準 2 2 3" xfId="19" xr:uid="{00000000-0005-0000-0000-000014000000}"/>
    <cellStyle name="標準 2 2 3 2" xfId="46" xr:uid="{BF15549C-0D80-4D1D-8C3F-78AA6B7BABC1}"/>
    <cellStyle name="標準 2 3" xfId="21" xr:uid="{00000000-0005-0000-0000-000015000000}"/>
    <cellStyle name="標準 27" xfId="27" xr:uid="{00000000-0005-0000-0000-000016000000}"/>
    <cellStyle name="標準 3" xfId="3" xr:uid="{00000000-0005-0000-0000-000017000000}"/>
    <cellStyle name="標準 3 2" xfId="7" xr:uid="{00000000-0005-0000-0000-000018000000}"/>
    <cellStyle name="標準 4" xfId="4" xr:uid="{00000000-0005-0000-0000-000019000000}"/>
    <cellStyle name="標準 5" xfId="8" xr:uid="{00000000-0005-0000-0000-00001A000000}"/>
    <cellStyle name="標準 5 2" xfId="13" xr:uid="{00000000-0005-0000-0000-00001B000000}"/>
    <cellStyle name="標準 5 2 2" xfId="47" xr:uid="{8BA9EF8E-99B6-41ED-A66D-A7D72930D501}"/>
    <cellStyle name="標準 5 3" xfId="18" xr:uid="{00000000-0005-0000-0000-00001C000000}"/>
    <cellStyle name="標準 5 3 2" xfId="48" xr:uid="{92C94397-DD3C-44FD-AD16-F677273537C3}"/>
    <cellStyle name="標準 5 4" xfId="28" xr:uid="{00000000-0005-0000-0000-00001D000000}"/>
    <cellStyle name="標準 5 4 2" xfId="49" xr:uid="{7D584E4C-3E06-4A69-9315-9DD814F51A6F}"/>
    <cellStyle name="標準 5 5" xfId="32" xr:uid="{00000000-0005-0000-0000-00001E000000}"/>
    <cellStyle name="標準 5 5 2" xfId="35" xr:uid="{71812CEF-7F87-4E72-96F7-2C7A3C647F7E}"/>
    <cellStyle name="標準 5 5 2 2" xfId="50" xr:uid="{9991DAC0-D732-4812-9DC1-EC3FB7B562FA}"/>
    <cellStyle name="標準 5 5 3" xfId="37" xr:uid="{DA457A0D-113D-42BB-87C0-E2BB562EE7E8}"/>
    <cellStyle name="標準 5 5 3 2" xfId="51" xr:uid="{CC3483FD-AC0D-414B-B883-44D33F7FDB21}"/>
    <cellStyle name="標準 5 5 4" xfId="52" xr:uid="{3B5ED764-063B-4447-B914-CD1175380BED}"/>
    <cellStyle name="標準 5 6" xfId="33" xr:uid="{00000000-0005-0000-0000-00001F000000}"/>
    <cellStyle name="標準 5 6 2" xfId="36" xr:uid="{EA80E7DD-833F-4583-86D2-D75666E5E1B1}"/>
    <cellStyle name="標準 5 6 2 2" xfId="53" xr:uid="{A05A7D20-952C-4281-A04C-50DFBD64D6F5}"/>
    <cellStyle name="標準 5 6 3" xfId="54" xr:uid="{ED6E1277-3195-4887-ABD6-584D84EA3BC0}"/>
    <cellStyle name="標準 5 7" xfId="55" xr:uid="{094C7BE2-C498-4402-B8EF-F05401219D42}"/>
    <cellStyle name="標準 6" xfId="14" xr:uid="{00000000-0005-0000-0000-000020000000}"/>
    <cellStyle name="標準 6 2" xfId="29" xr:uid="{00000000-0005-0000-0000-000021000000}"/>
    <cellStyle name="標準 6 2 2" xfId="56" xr:uid="{02CD51D8-8DE0-4FEE-8426-47AEBC3868C4}"/>
    <cellStyle name="標準 6 3" xfId="57" xr:uid="{822D1F0B-46EC-45E3-9F35-864E7894A393}"/>
    <cellStyle name="標準 7" xfId="25" xr:uid="{00000000-0005-0000-0000-000022000000}"/>
    <cellStyle name="標準 7 2" xfId="58" xr:uid="{73AB5F12-3A98-4063-884B-9EFB2638A400}"/>
  </cellStyles>
  <dxfs count="3">
    <dxf>
      <font>
        <color rgb="FF9C6500"/>
      </font>
      <fill>
        <patternFill>
          <bgColor rgb="FFFFEB9C"/>
        </patternFill>
      </fill>
    </dxf>
    <dxf>
      <font>
        <color rgb="FF9C0006"/>
      </font>
      <fill>
        <patternFill>
          <bgColor rgb="FFFFC7CE"/>
        </patternFill>
      </fill>
    </dxf>
    <dxf>
      <font>
        <b/>
        <i val="0"/>
        <color theme="4"/>
      </font>
      <fill>
        <patternFill>
          <bgColor theme="4" tint="0.79998168889431442"/>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9" lockText="1" noThreeD="1"/>
</file>

<file path=xl/ctrlProps/ctrlProp11.xml><?xml version="1.0" encoding="utf-8"?>
<formControlPr xmlns="http://schemas.microsoft.com/office/spreadsheetml/2009/9/main" objectType="CheckBox" fmlaLink="$R$30" lockText="1" noThreeD="1"/>
</file>

<file path=xl/ctrlProps/ctrlProp12.xml><?xml version="1.0" encoding="utf-8"?>
<formControlPr xmlns="http://schemas.microsoft.com/office/spreadsheetml/2009/9/main" objectType="CheckBox" fmlaLink="$R$31"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3" lockText="1" noThreeD="1"/>
</file>

<file path=xl/ctrlProps/ctrlProp15.xml><?xml version="1.0" encoding="utf-8"?>
<formControlPr xmlns="http://schemas.microsoft.com/office/spreadsheetml/2009/9/main" objectType="CheckBox" fmlaLink="$R$34" lockText="1" noThreeD="1"/>
</file>

<file path=xl/ctrlProps/ctrlProp16.xml><?xml version="1.0" encoding="utf-8"?>
<formControlPr xmlns="http://schemas.microsoft.com/office/spreadsheetml/2009/9/main" objectType="CheckBox" fmlaLink="$R$35" lockText="1" noThreeD="1"/>
</file>

<file path=xl/ctrlProps/ctrlProp17.xml><?xml version="1.0" encoding="utf-8"?>
<formControlPr xmlns="http://schemas.microsoft.com/office/spreadsheetml/2009/9/main" objectType="CheckBox" fmlaLink="$R$38" lockText="1" noThreeD="1"/>
</file>

<file path=xl/ctrlProps/ctrlProp18.xml><?xml version="1.0" encoding="utf-8"?>
<formControlPr xmlns="http://schemas.microsoft.com/office/spreadsheetml/2009/9/main" objectType="CheckBox" fmlaLink="$R$39" lockText="1" noThreeD="1"/>
</file>

<file path=xl/ctrlProps/ctrlProp19.xml><?xml version="1.0" encoding="utf-8"?>
<formControlPr xmlns="http://schemas.microsoft.com/office/spreadsheetml/2009/9/main" objectType="CheckBox" fmlaLink="$R$40"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37"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F$9" lockText="1" noThreeD="1"/>
</file>

<file path=xl/ctrlProps/ctrlProp27.xml><?xml version="1.0" encoding="utf-8"?>
<formControlPr xmlns="http://schemas.microsoft.com/office/spreadsheetml/2009/9/main" objectType="CheckBox" fmlaLink="$F$10" lockText="1" noThreeD="1"/>
</file>

<file path=xl/ctrlProps/ctrlProp28.xml><?xml version="1.0" encoding="utf-8"?>
<formControlPr xmlns="http://schemas.microsoft.com/office/spreadsheetml/2009/9/main" objectType="CheckBox" fmlaLink="$F$11" lockText="1" noThreeD="1"/>
</file>

<file path=xl/ctrlProps/ctrlProp29.xml><?xml version="1.0" encoding="utf-8"?>
<formControlPr xmlns="http://schemas.microsoft.com/office/spreadsheetml/2009/9/main" objectType="CheckBox" fmlaLink="$F$12"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F$13" lockText="1" noThreeD="1"/>
</file>

<file path=xl/ctrlProps/ctrlProp31.xml><?xml version="1.0" encoding="utf-8"?>
<formControlPr xmlns="http://schemas.microsoft.com/office/spreadsheetml/2009/9/main" objectType="CheckBox" fmlaLink="$G$9" lockText="1" noThreeD="1"/>
</file>

<file path=xl/ctrlProps/ctrlProp32.xml><?xml version="1.0" encoding="utf-8"?>
<formControlPr xmlns="http://schemas.microsoft.com/office/spreadsheetml/2009/9/main" objectType="CheckBox" fmlaLink="$G$10" lockText="1" noThreeD="1"/>
</file>

<file path=xl/ctrlProps/ctrlProp33.xml><?xml version="1.0" encoding="utf-8"?>
<formControlPr xmlns="http://schemas.microsoft.com/office/spreadsheetml/2009/9/main" objectType="CheckBox" fmlaLink="$G$11" lockText="1" noThreeD="1"/>
</file>

<file path=xl/ctrlProps/ctrlProp34.xml><?xml version="1.0" encoding="utf-8"?>
<formControlPr xmlns="http://schemas.microsoft.com/office/spreadsheetml/2009/9/main" objectType="CheckBox" fmlaLink="$G$12" lockText="1" noThreeD="1"/>
</file>

<file path=xl/ctrlProps/ctrlProp35.xml><?xml version="1.0" encoding="utf-8"?>
<formControlPr xmlns="http://schemas.microsoft.com/office/spreadsheetml/2009/9/main" objectType="CheckBox" fmlaLink="$G$13" lockText="1" noThreeD="1"/>
</file>

<file path=xl/ctrlProps/ctrlProp36.xml><?xml version="1.0" encoding="utf-8"?>
<formControlPr xmlns="http://schemas.microsoft.com/office/spreadsheetml/2009/9/main" objectType="CheckBox" fmlaLink="$F$14" lockText="1" noThreeD="1"/>
</file>

<file path=xl/ctrlProps/ctrlProp37.xml><?xml version="1.0" encoding="utf-8"?>
<formControlPr xmlns="http://schemas.microsoft.com/office/spreadsheetml/2009/9/main" objectType="CheckBox" fmlaLink="$F$15" lockText="1" noThreeD="1"/>
</file>

<file path=xl/ctrlProps/ctrlProp38.xml><?xml version="1.0" encoding="utf-8"?>
<formControlPr xmlns="http://schemas.microsoft.com/office/spreadsheetml/2009/9/main" objectType="CheckBox" fmlaLink="$G$14" lockText="1" noThreeD="1"/>
</file>

<file path=xl/ctrlProps/ctrlProp39.xml><?xml version="1.0" encoding="utf-8"?>
<formControlPr xmlns="http://schemas.microsoft.com/office/spreadsheetml/2009/9/main" objectType="CheckBox" fmlaLink="$G$15"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F$9" lockText="1" noThreeD="1"/>
</file>

<file path=xl/ctrlProps/ctrlProp41.xml><?xml version="1.0" encoding="utf-8"?>
<formControlPr xmlns="http://schemas.microsoft.com/office/spreadsheetml/2009/9/main" objectType="CheckBox" fmlaLink="$F$10" lockText="1" noThreeD="1"/>
</file>

<file path=xl/ctrlProps/ctrlProp42.xml><?xml version="1.0" encoding="utf-8"?>
<formControlPr xmlns="http://schemas.microsoft.com/office/spreadsheetml/2009/9/main" objectType="CheckBox" fmlaLink="$F$11" lockText="1" noThreeD="1"/>
</file>

<file path=xl/ctrlProps/ctrlProp43.xml><?xml version="1.0" encoding="utf-8"?>
<formControlPr xmlns="http://schemas.microsoft.com/office/spreadsheetml/2009/9/main" objectType="CheckBox" fmlaLink="$F$12" lockText="1" noThreeD="1"/>
</file>

<file path=xl/ctrlProps/ctrlProp44.xml><?xml version="1.0" encoding="utf-8"?>
<formControlPr xmlns="http://schemas.microsoft.com/office/spreadsheetml/2009/9/main" objectType="CheckBox" fmlaLink="$F$13" lockText="1" noThreeD="1"/>
</file>

<file path=xl/ctrlProps/ctrlProp45.xml><?xml version="1.0" encoding="utf-8"?>
<formControlPr xmlns="http://schemas.microsoft.com/office/spreadsheetml/2009/9/main" objectType="CheckBox" fmlaLink="$F$14" lockText="1" noThreeD="1"/>
</file>

<file path=xl/ctrlProps/ctrlProp46.xml><?xml version="1.0" encoding="utf-8"?>
<formControlPr xmlns="http://schemas.microsoft.com/office/spreadsheetml/2009/9/main" objectType="CheckBox" fmlaLink="$F$15"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R$2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25</xdr:row>
          <xdr:rowOff>190500</xdr:rowOff>
        </xdr:from>
        <xdr:to>
          <xdr:col>2</xdr:col>
          <xdr:colOff>257175</xdr:colOff>
          <xdr:row>28</xdr:row>
          <xdr:rowOff>123825</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27</xdr:row>
          <xdr:rowOff>171450</xdr:rowOff>
        </xdr:from>
        <xdr:to>
          <xdr:col>3</xdr:col>
          <xdr:colOff>0</xdr:colOff>
          <xdr:row>29</xdr:row>
          <xdr:rowOff>19050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1743075</xdr:colOff>
          <xdr:row>26</xdr:row>
          <xdr:rowOff>28575</xdr:rowOff>
        </xdr:from>
        <xdr:to>
          <xdr:col>3</xdr:col>
          <xdr:colOff>28575</xdr:colOff>
          <xdr:row>28</xdr:row>
          <xdr:rowOff>57150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18</xdr:row>
          <xdr:rowOff>200025</xdr:rowOff>
        </xdr:from>
        <xdr:to>
          <xdr:col>1</xdr:col>
          <xdr:colOff>247650</xdr:colOff>
          <xdr:row>20</xdr:row>
          <xdr:rowOff>38100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19</xdr:row>
          <xdr:rowOff>371475</xdr:rowOff>
        </xdr:from>
        <xdr:to>
          <xdr:col>1</xdr:col>
          <xdr:colOff>257175</xdr:colOff>
          <xdr:row>21</xdr:row>
          <xdr:rowOff>57150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20</xdr:row>
          <xdr:rowOff>381000</xdr:rowOff>
        </xdr:from>
        <xdr:to>
          <xdr:col>1</xdr:col>
          <xdr:colOff>247650</xdr:colOff>
          <xdr:row>22</xdr:row>
          <xdr:rowOff>38100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27</xdr:row>
          <xdr:rowOff>171450</xdr:rowOff>
        </xdr:from>
        <xdr:to>
          <xdr:col>2</xdr:col>
          <xdr:colOff>247650</xdr:colOff>
          <xdr:row>29</xdr:row>
          <xdr:rowOff>19050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25</xdr:row>
          <xdr:rowOff>190500</xdr:rowOff>
        </xdr:from>
        <xdr:to>
          <xdr:col>5</xdr:col>
          <xdr:colOff>0</xdr:colOff>
          <xdr:row>28</xdr:row>
          <xdr:rowOff>142875</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0</xdr:rowOff>
        </xdr:from>
        <xdr:to>
          <xdr:col>2</xdr:col>
          <xdr:colOff>1209675</xdr:colOff>
          <xdr:row>39</xdr:row>
          <xdr:rowOff>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理事長等、法人幹部からの提案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38</xdr:row>
          <xdr:rowOff>219075</xdr:rowOff>
        </xdr:from>
        <xdr:to>
          <xdr:col>2</xdr:col>
          <xdr:colOff>1438275</xdr:colOff>
          <xdr:row>39</xdr:row>
          <xdr:rowOff>219075</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施設長・管理者等、管理職からの提案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39</xdr:row>
          <xdr:rowOff>209550</xdr:rowOff>
        </xdr:from>
        <xdr:to>
          <xdr:col>2</xdr:col>
          <xdr:colOff>1247775</xdr:colOff>
          <xdr:row>40</xdr:row>
          <xdr:rowOff>219075</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介護職等、現場職員からの提案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9525</xdr:rowOff>
        </xdr:from>
        <xdr:to>
          <xdr:col>5</xdr:col>
          <xdr:colOff>0</xdr:colOff>
          <xdr:row>39</xdr:row>
          <xdr:rowOff>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導入に対する補助があるため</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38</xdr:row>
          <xdr:rowOff>228600</xdr:rowOff>
        </xdr:from>
        <xdr:to>
          <xdr:col>5</xdr:col>
          <xdr:colOff>0</xdr:colOff>
          <xdr:row>39</xdr:row>
          <xdr:rowOff>228600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機器メーカーからの営業・提案</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1790700</xdr:colOff>
          <xdr:row>39</xdr:row>
          <xdr:rowOff>228600</xdr:rowOff>
        </xdr:from>
        <xdr:to>
          <xdr:col>5</xdr:col>
          <xdr:colOff>0</xdr:colOff>
          <xdr:row>40</xdr:row>
          <xdr:rowOff>228600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他の施設・事業所らの推薦・口コミ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40</xdr:row>
          <xdr:rowOff>219075</xdr:rowOff>
        </xdr:from>
        <xdr:to>
          <xdr:col>2</xdr:col>
          <xdr:colOff>85725</xdr:colOff>
          <xdr:row>41</xdr:row>
          <xdr:rowOff>228600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38</xdr:row>
          <xdr:rowOff>38100</xdr:rowOff>
        </xdr:from>
        <xdr:to>
          <xdr:col>8</xdr:col>
          <xdr:colOff>533400</xdr:colOff>
          <xdr:row>38</xdr:row>
          <xdr:rowOff>228600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１　ケアの質の向上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39</xdr:row>
          <xdr:rowOff>123825</xdr:rowOff>
        </xdr:from>
        <xdr:to>
          <xdr:col>13</xdr:col>
          <xdr:colOff>0</xdr:colOff>
          <xdr:row>40</xdr:row>
          <xdr:rowOff>123825</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５　職員の確保・離職防止・定着に資する取組の推進</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914400</xdr:colOff>
          <xdr:row>40</xdr:row>
          <xdr:rowOff>66675</xdr:rowOff>
        </xdr:from>
        <xdr:to>
          <xdr:col>12</xdr:col>
          <xdr:colOff>733425</xdr:colOff>
          <xdr:row>41</xdr:row>
          <xdr:rowOff>85725</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６　ヒヤリハット・介護事故の防止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904875</xdr:colOff>
          <xdr:row>41</xdr:row>
          <xdr:rowOff>38100</xdr:rowOff>
        </xdr:from>
        <xdr:to>
          <xdr:col>11</xdr:col>
          <xdr:colOff>38100</xdr:colOff>
          <xdr:row>42</xdr:row>
          <xdr:rowOff>47625</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７　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19050</xdr:rowOff>
        </xdr:from>
        <xdr:to>
          <xdr:col>9</xdr:col>
          <xdr:colOff>762000</xdr:colOff>
          <xdr:row>42</xdr:row>
          <xdr:rowOff>19050</xdr:rowOff>
        </xdr:to>
        <xdr:sp macro="" textlink="">
          <xdr:nvSpPr>
            <xdr:cNvPr id="86038" name="Check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４　会議や他職種連携におけるロボットの活用</a:t>
              </a:r>
            </a:p>
          </xdr:txBody>
        </xdr:sp>
        <xdr:clientData/>
      </xdr:twoCellAnchor>
    </mc:Choice>
    <mc:Fallback/>
  </mc:AlternateContent>
  <xdr:twoCellAnchor>
    <xdr:from>
      <xdr:col>6</xdr:col>
      <xdr:colOff>272144</xdr:colOff>
      <xdr:row>38</xdr:row>
      <xdr:rowOff>185057</xdr:rowOff>
    </xdr:from>
    <xdr:to>
      <xdr:col>14</xdr:col>
      <xdr:colOff>421821</xdr:colOff>
      <xdr:row>39</xdr:row>
      <xdr:rowOff>190500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6218465" y="11342914"/>
          <a:ext cx="6109606" cy="2503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dr:col>0</xdr:col>
      <xdr:colOff>219075</xdr:colOff>
      <xdr:row>80</xdr:row>
      <xdr:rowOff>9524</xdr:rowOff>
    </xdr:from>
    <xdr:to>
      <xdr:col>7</xdr:col>
      <xdr:colOff>81643</xdr:colOff>
      <xdr:row>85</xdr:row>
      <xdr:rowOff>81642</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19075" y="18087974"/>
          <a:ext cx="6120493" cy="815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0</xdr:col>
          <xdr:colOff>95250</xdr:colOff>
          <xdr:row>21</xdr:row>
          <xdr:rowOff>381000</xdr:rowOff>
        </xdr:from>
        <xdr:to>
          <xdr:col>1</xdr:col>
          <xdr:colOff>133350</xdr:colOff>
          <xdr:row>23</xdr:row>
          <xdr:rowOff>9525</xdr:rowOff>
        </xdr:to>
        <xdr:sp macro="" textlink="">
          <xdr:nvSpPr>
            <xdr:cNvPr id="86039" name="Check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28</xdr:row>
          <xdr:rowOff>9525</xdr:rowOff>
        </xdr:from>
        <xdr:to>
          <xdr:col>5</xdr:col>
          <xdr:colOff>0</xdr:colOff>
          <xdr:row>29</xdr:row>
          <xdr:rowOff>47625</xdr:rowOff>
        </xdr:to>
        <xdr:sp macro="" textlink="">
          <xdr:nvSpPr>
            <xdr:cNvPr id="86042" name="Check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514350</xdr:colOff>
          <xdr:row>27</xdr:row>
          <xdr:rowOff>161925</xdr:rowOff>
        </xdr:from>
        <xdr:to>
          <xdr:col>8</xdr:col>
          <xdr:colOff>200025</xdr:colOff>
          <xdr:row>29</xdr:row>
          <xdr:rowOff>19050</xdr:rowOff>
        </xdr:to>
        <xdr:sp macro="" textlink="">
          <xdr:nvSpPr>
            <xdr:cNvPr id="86043" name="Check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39</xdr:row>
          <xdr:rowOff>85725</xdr:rowOff>
        </xdr:from>
        <xdr:to>
          <xdr:col>9</xdr:col>
          <xdr:colOff>485775</xdr:colOff>
          <xdr:row>40</xdr:row>
          <xdr:rowOff>95250</xdr:rowOff>
        </xdr:to>
        <xdr:sp macro="" textlink="">
          <xdr:nvSpPr>
            <xdr:cNvPr id="86047" name="Check Box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２　職員の精神的・肉体的負担軽減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40</xdr:row>
          <xdr:rowOff>57150</xdr:rowOff>
        </xdr:from>
        <xdr:to>
          <xdr:col>8</xdr:col>
          <xdr:colOff>666750</xdr:colOff>
          <xdr:row>41</xdr:row>
          <xdr:rowOff>38100</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３　業務の効率化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244928</xdr:colOff>
      <xdr:row>24</xdr:row>
      <xdr:rowOff>81642</xdr:rowOff>
    </xdr:from>
    <xdr:to>
      <xdr:col>17</xdr:col>
      <xdr:colOff>136070</xdr:colOff>
      <xdr:row>29</xdr:row>
      <xdr:rowOff>571500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44928" y="6041571"/>
          <a:ext cx="8640535" cy="171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11</xdr:row>
          <xdr:rowOff>47625</xdr:rowOff>
        </xdr:from>
        <xdr:to>
          <xdr:col>2</xdr:col>
          <xdr:colOff>1057275</xdr:colOff>
          <xdr:row>11</xdr:row>
          <xdr:rowOff>304800</xdr:rowOff>
        </xdr:to>
        <xdr:sp macro="" textlink="">
          <xdr:nvSpPr>
            <xdr:cNvPr id="88065" name="Check Box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移乗介護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11</xdr:row>
          <xdr:rowOff>38100</xdr:rowOff>
        </xdr:from>
        <xdr:to>
          <xdr:col>2</xdr:col>
          <xdr:colOff>1895475</xdr:colOff>
          <xdr:row>11</xdr:row>
          <xdr:rowOff>304800</xdr:rowOff>
        </xdr:to>
        <xdr:sp macro="" textlink="">
          <xdr:nvSpPr>
            <xdr:cNvPr id="88066" name="Check Box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移動支援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1638300</xdr:colOff>
          <xdr:row>11</xdr:row>
          <xdr:rowOff>47625</xdr:rowOff>
        </xdr:from>
        <xdr:to>
          <xdr:col>2</xdr:col>
          <xdr:colOff>2676525</xdr:colOff>
          <xdr:row>11</xdr:row>
          <xdr:rowOff>304800</xdr:rowOff>
        </xdr:to>
        <xdr:sp macro="" textlink="">
          <xdr:nvSpPr>
            <xdr:cNvPr id="88067" name="Check Box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2457450</xdr:colOff>
          <xdr:row>11</xdr:row>
          <xdr:rowOff>38100</xdr:rowOff>
        </xdr:from>
        <xdr:to>
          <xdr:col>3</xdr:col>
          <xdr:colOff>19050</xdr:colOff>
          <xdr:row>11</xdr:row>
          <xdr:rowOff>304800</xdr:rowOff>
        </xdr:to>
        <xdr:sp macro="" textlink="">
          <xdr:nvSpPr>
            <xdr:cNvPr id="88068" name="Check Box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見守り・コミュニケーション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11</xdr:row>
          <xdr:rowOff>352425</xdr:rowOff>
        </xdr:from>
        <xdr:to>
          <xdr:col>2</xdr:col>
          <xdr:colOff>1028700</xdr:colOff>
          <xdr:row>12</xdr:row>
          <xdr:rowOff>0</xdr:rowOff>
        </xdr:to>
        <xdr:sp macro="" textlink="">
          <xdr:nvSpPr>
            <xdr:cNvPr id="88069" name="Check Box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12</xdr:row>
          <xdr:rowOff>47625</xdr:rowOff>
        </xdr:from>
        <xdr:to>
          <xdr:col>2</xdr:col>
          <xdr:colOff>1057275</xdr:colOff>
          <xdr:row>12</xdr:row>
          <xdr:rowOff>304800</xdr:rowOff>
        </xdr:to>
        <xdr:sp macro="" textlink="">
          <xdr:nvSpPr>
            <xdr:cNvPr id="88070" name="Check Box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移乗介護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866775</xdr:colOff>
          <xdr:row>12</xdr:row>
          <xdr:rowOff>47625</xdr:rowOff>
        </xdr:from>
        <xdr:to>
          <xdr:col>2</xdr:col>
          <xdr:colOff>1905000</xdr:colOff>
          <xdr:row>12</xdr:row>
          <xdr:rowOff>314325</xdr:rowOff>
        </xdr:to>
        <xdr:sp macro="" textlink="">
          <xdr:nvSpPr>
            <xdr:cNvPr id="88071" name="Check Box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移動支援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1647825</xdr:colOff>
          <xdr:row>12</xdr:row>
          <xdr:rowOff>47625</xdr:rowOff>
        </xdr:from>
        <xdr:to>
          <xdr:col>2</xdr:col>
          <xdr:colOff>2686050</xdr:colOff>
          <xdr:row>12</xdr:row>
          <xdr:rowOff>304800</xdr:rowOff>
        </xdr:to>
        <xdr:sp macro="" textlink="">
          <xdr:nvSpPr>
            <xdr:cNvPr id="88072" name="Check Box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2476500</xdr:colOff>
          <xdr:row>12</xdr:row>
          <xdr:rowOff>47625</xdr:rowOff>
        </xdr:from>
        <xdr:to>
          <xdr:col>3</xdr:col>
          <xdr:colOff>38100</xdr:colOff>
          <xdr:row>12</xdr:row>
          <xdr:rowOff>304800</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見守り・コミュニケーション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12</xdr:row>
          <xdr:rowOff>333375</xdr:rowOff>
        </xdr:from>
        <xdr:to>
          <xdr:col>2</xdr:col>
          <xdr:colOff>1028700</xdr:colOff>
          <xdr:row>12</xdr:row>
          <xdr:rowOff>590550</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857250</xdr:colOff>
          <xdr:row>11</xdr:row>
          <xdr:rowOff>342900</xdr:rowOff>
        </xdr:from>
        <xdr:to>
          <xdr:col>2</xdr:col>
          <xdr:colOff>1866900</xdr:colOff>
          <xdr:row>11</xdr:row>
          <xdr:rowOff>600075</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機能訓練支援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1914525</xdr:colOff>
          <xdr:row>11</xdr:row>
          <xdr:rowOff>342900</xdr:rowOff>
        </xdr:from>
        <xdr:to>
          <xdr:col>2</xdr:col>
          <xdr:colOff>2924175</xdr:colOff>
          <xdr:row>11</xdr:row>
          <xdr:rowOff>600075</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栄養管理支援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866775</xdr:colOff>
          <xdr:row>12</xdr:row>
          <xdr:rowOff>333375</xdr:rowOff>
        </xdr:from>
        <xdr:to>
          <xdr:col>2</xdr:col>
          <xdr:colOff>1876425</xdr:colOff>
          <xdr:row>12</xdr:row>
          <xdr:rowOff>590550</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機能訓練支援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1943100</xdr:colOff>
          <xdr:row>12</xdr:row>
          <xdr:rowOff>342900</xdr:rowOff>
        </xdr:from>
        <xdr:to>
          <xdr:col>2</xdr:col>
          <xdr:colOff>2952750</xdr:colOff>
          <xdr:row>12</xdr:row>
          <xdr:rowOff>600075</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栄養管理支援</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9525</xdr:colOff>
          <xdr:row>11</xdr:row>
          <xdr:rowOff>47625</xdr:rowOff>
        </xdr:from>
        <xdr:to>
          <xdr:col>2</xdr:col>
          <xdr:colOff>1057275</xdr:colOff>
          <xdr:row>11</xdr:row>
          <xdr:rowOff>304800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移乗介護</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838200</xdr:colOff>
          <xdr:row>11</xdr:row>
          <xdr:rowOff>47625</xdr:rowOff>
        </xdr:from>
        <xdr:to>
          <xdr:col>2</xdr:col>
          <xdr:colOff>1885950</xdr:colOff>
          <xdr:row>11</xdr:row>
          <xdr:rowOff>314325</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移動支援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1628775</xdr:colOff>
          <xdr:row>11</xdr:row>
          <xdr:rowOff>47625</xdr:rowOff>
        </xdr:from>
        <xdr:to>
          <xdr:col>2</xdr:col>
          <xdr:colOff>2667000</xdr:colOff>
          <xdr:row>11</xdr:row>
          <xdr:rowOff>304800</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排泄支援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11</xdr:row>
          <xdr:rowOff>47625</xdr:rowOff>
        </xdr:from>
        <xdr:to>
          <xdr:col>3</xdr:col>
          <xdr:colOff>0</xdr:colOff>
          <xdr:row>11</xdr:row>
          <xdr:rowOff>314325</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見守り・コミュニケーション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11</xdr:row>
          <xdr:rowOff>323850</xdr:rowOff>
        </xdr:from>
        <xdr:to>
          <xdr:col>2</xdr:col>
          <xdr:colOff>1019175</xdr:colOff>
          <xdr:row>11</xdr:row>
          <xdr:rowOff>581025</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入浴支援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838200</xdr:colOff>
          <xdr:row>11</xdr:row>
          <xdr:rowOff>314325</xdr:rowOff>
        </xdr:from>
        <xdr:to>
          <xdr:col>2</xdr:col>
          <xdr:colOff>1847850</xdr:colOff>
          <xdr:row>11</xdr:row>
          <xdr:rowOff>571500</xdr:rowOff>
        </xdr:to>
        <xdr:sp macro="" textlink="">
          <xdr:nvSpPr>
            <xdr:cNvPr id="89094" name="Check Box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機能訓練支援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1828800</xdr:colOff>
          <xdr:row>11</xdr:row>
          <xdr:rowOff>314325</xdr:rowOff>
        </xdr:from>
        <xdr:to>
          <xdr:col>2</xdr:col>
          <xdr:colOff>2838450</xdr:colOff>
          <xdr:row>11</xdr:row>
          <xdr:rowOff>571500</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栄養管理支援</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3" Type="http://schemas.openxmlformats.org/officeDocument/2006/relationships/vmlDrawing" Target="../drawings/vmlDrawing2.vml"/><Relationship Id="rId7" Type="http://schemas.openxmlformats.org/officeDocument/2006/relationships/ctrlProp" Target="../ctrlProps/ctrlProp29.xml"/><Relationship Id="rId12" Type="http://schemas.openxmlformats.org/officeDocument/2006/relationships/ctrlProp" Target="../ctrlProps/ctrlProp34.xml"/><Relationship Id="rId17" Type="http://schemas.openxmlformats.org/officeDocument/2006/relationships/ctrlProp" Target="../ctrlProps/ctrlProp39.xml"/><Relationship Id="rId2" Type="http://schemas.openxmlformats.org/officeDocument/2006/relationships/drawing" Target="../drawings/drawing3.xml"/><Relationship Id="rId16" Type="http://schemas.openxmlformats.org/officeDocument/2006/relationships/ctrlProp" Target="../ctrlProps/ctrlProp38.xml"/><Relationship Id="rId1" Type="http://schemas.openxmlformats.org/officeDocument/2006/relationships/printerSettings" Target="../printerSettings/printerSettings6.bin"/><Relationship Id="rId6" Type="http://schemas.openxmlformats.org/officeDocument/2006/relationships/ctrlProp" Target="../ctrlProps/ctrlProp28.xml"/><Relationship Id="rId11" Type="http://schemas.openxmlformats.org/officeDocument/2006/relationships/ctrlProp" Target="../ctrlProps/ctrlProp33.xml"/><Relationship Id="rId5" Type="http://schemas.openxmlformats.org/officeDocument/2006/relationships/ctrlProp" Target="../ctrlProps/ctrlProp27.xml"/><Relationship Id="rId15" Type="http://schemas.openxmlformats.org/officeDocument/2006/relationships/ctrlProp" Target="../ctrlProps/ctrlProp37.xml"/><Relationship Id="rId10" Type="http://schemas.openxmlformats.org/officeDocument/2006/relationships/ctrlProp" Target="../ctrlProps/ctrlProp32.xml"/><Relationship Id="rId4" Type="http://schemas.openxmlformats.org/officeDocument/2006/relationships/ctrlProp" Target="../ctrlProps/ctrlProp26.xml"/><Relationship Id="rId9" Type="http://schemas.openxmlformats.org/officeDocument/2006/relationships/ctrlProp" Target="../ctrlProps/ctrlProp31.xml"/><Relationship Id="rId14" Type="http://schemas.openxmlformats.org/officeDocument/2006/relationships/ctrlProp" Target="../ctrlProps/ctrlProp36.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4.xml"/><Relationship Id="rId3" Type="http://schemas.openxmlformats.org/officeDocument/2006/relationships/vmlDrawing" Target="../drawings/vmlDrawing3.vml"/><Relationship Id="rId7" Type="http://schemas.openxmlformats.org/officeDocument/2006/relationships/ctrlProp" Target="../ctrlProps/ctrlProp43.x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42.xml"/><Relationship Id="rId5" Type="http://schemas.openxmlformats.org/officeDocument/2006/relationships/ctrlProp" Target="../ctrlProps/ctrlProp41.xml"/><Relationship Id="rId10" Type="http://schemas.openxmlformats.org/officeDocument/2006/relationships/ctrlProp" Target="../ctrlProps/ctrlProp46.xml"/><Relationship Id="rId4" Type="http://schemas.openxmlformats.org/officeDocument/2006/relationships/ctrlProp" Target="../ctrlProps/ctrlProp40.xml"/><Relationship Id="rId9" Type="http://schemas.openxmlformats.org/officeDocument/2006/relationships/ctrlProp" Target="../ctrlProps/ctrlProp4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3.5" x14ac:dyDescent="0.15"/>
  <sheetData/>
  <phoneticPr fontId="1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4D7A5-E7F9-4E3A-BA6D-95F7916DCC4C}">
  <sheetPr>
    <tabColor rgb="FFC00000"/>
    <pageSetUpPr fitToPage="1"/>
  </sheetPr>
  <dimension ref="A1:AE58"/>
  <sheetViews>
    <sheetView showGridLines="0" showZeros="0" view="pageBreakPreview" zoomScale="55" zoomScaleNormal="55" zoomScaleSheetLayoutView="55" workbookViewId="0">
      <selection activeCell="K6" sqref="K6"/>
    </sheetView>
  </sheetViews>
  <sheetFormatPr defaultColWidth="8" defaultRowHeight="14.25" x14ac:dyDescent="0.15"/>
  <cols>
    <col min="1" max="1" width="13.125" style="1" customWidth="1"/>
    <col min="2" max="2" width="10.875" style="1" customWidth="1"/>
    <col min="3" max="3" width="28" style="1" bestFit="1" customWidth="1"/>
    <col min="4" max="4" width="25.375" style="1" customWidth="1"/>
    <col min="5" max="5" width="32.875" style="1" customWidth="1"/>
    <col min="6" max="6" width="38.125" style="1" hidden="1" customWidth="1"/>
    <col min="7" max="7" width="25.625" style="2" customWidth="1"/>
    <col min="8" max="8" width="30.625" style="2" bestFit="1" customWidth="1"/>
    <col min="9" max="9" width="17.625" style="2" bestFit="1" customWidth="1"/>
    <col min="10" max="10" width="12" style="2" bestFit="1" customWidth="1"/>
    <col min="11" max="11" width="20.125" style="2" bestFit="1" customWidth="1"/>
    <col min="12" max="12" width="26.75" style="2" bestFit="1" customWidth="1"/>
    <col min="13" max="13" width="32.875" style="2" customWidth="1"/>
    <col min="14" max="14" width="32.125" style="2" bestFit="1" customWidth="1"/>
    <col min="15" max="15" width="17.625" style="2" bestFit="1" customWidth="1"/>
    <col min="16" max="16" width="28.375" style="1" bestFit="1" customWidth="1"/>
    <col min="17" max="17" width="35.375" style="1" customWidth="1"/>
    <col min="18" max="18" width="26.625" style="1" customWidth="1"/>
    <col min="19" max="28" width="8" style="1"/>
    <col min="29" max="29" width="3.375" style="1" customWidth="1"/>
    <col min="30" max="30" width="11" style="1" customWidth="1"/>
    <col min="31" max="31" width="11.625" style="1" customWidth="1"/>
    <col min="32" max="32" width="15.875" style="1" customWidth="1"/>
    <col min="33" max="256" width="8" style="1"/>
    <col min="257" max="257" width="15.625" style="1" customWidth="1"/>
    <col min="258" max="258" width="13.125" style="1" customWidth="1"/>
    <col min="259" max="259" width="28" style="1" bestFit="1" customWidth="1"/>
    <col min="260" max="260" width="25.375" style="1" customWidth="1"/>
    <col min="261" max="261" width="32.875" style="1" customWidth="1"/>
    <col min="262" max="262" width="0" style="1" hidden="1" customWidth="1"/>
    <col min="263" max="263" width="25.625" style="1" customWidth="1"/>
    <col min="264" max="264" width="30.625" style="1" bestFit="1" customWidth="1"/>
    <col min="265" max="265" width="17.625" style="1" bestFit="1" customWidth="1"/>
    <col min="266" max="266" width="12" style="1" bestFit="1" customWidth="1"/>
    <col min="267" max="267" width="28.125" style="1" bestFit="1" customWidth="1"/>
    <col min="268" max="268" width="26.75" style="1" bestFit="1" customWidth="1"/>
    <col min="269" max="269" width="32.875" style="1" customWidth="1"/>
    <col min="270" max="270" width="32.125" style="1" bestFit="1" customWidth="1"/>
    <col min="271" max="271" width="17.625" style="1" bestFit="1" customWidth="1"/>
    <col min="272" max="272" width="28.375" style="1" bestFit="1" customWidth="1"/>
    <col min="273" max="273" width="29.875" style="1" customWidth="1"/>
    <col min="274" max="274" width="23.625" style="1" customWidth="1"/>
    <col min="275" max="284" width="8" style="1"/>
    <col min="285" max="288" width="0" style="1" hidden="1" customWidth="1"/>
    <col min="289" max="512" width="8" style="1"/>
    <col min="513" max="513" width="15.625" style="1" customWidth="1"/>
    <col min="514" max="514" width="13.125" style="1" customWidth="1"/>
    <col min="515" max="515" width="28" style="1" bestFit="1" customWidth="1"/>
    <col min="516" max="516" width="25.375" style="1" customWidth="1"/>
    <col min="517" max="517" width="32.875" style="1" customWidth="1"/>
    <col min="518" max="518" width="0" style="1" hidden="1" customWidth="1"/>
    <col min="519" max="519" width="25.625" style="1" customWidth="1"/>
    <col min="520" max="520" width="30.625" style="1" bestFit="1" customWidth="1"/>
    <col min="521" max="521" width="17.625" style="1" bestFit="1" customWidth="1"/>
    <col min="522" max="522" width="12" style="1" bestFit="1" customWidth="1"/>
    <col min="523" max="523" width="28.125" style="1" bestFit="1" customWidth="1"/>
    <col min="524" max="524" width="26.75" style="1" bestFit="1" customWidth="1"/>
    <col min="525" max="525" width="32.875" style="1" customWidth="1"/>
    <col min="526" max="526" width="32.125" style="1" bestFit="1" customWidth="1"/>
    <col min="527" max="527" width="17.625" style="1" bestFit="1" customWidth="1"/>
    <col min="528" max="528" width="28.375" style="1" bestFit="1" customWidth="1"/>
    <col min="529" max="529" width="29.875" style="1" customWidth="1"/>
    <col min="530" max="530" width="23.625" style="1" customWidth="1"/>
    <col min="531" max="540" width="8" style="1"/>
    <col min="541" max="544" width="0" style="1" hidden="1" customWidth="1"/>
    <col min="545" max="768" width="8" style="1"/>
    <col min="769" max="769" width="15.625" style="1" customWidth="1"/>
    <col min="770" max="770" width="13.125" style="1" customWidth="1"/>
    <col min="771" max="771" width="28" style="1" bestFit="1" customWidth="1"/>
    <col min="772" max="772" width="25.375" style="1" customWidth="1"/>
    <col min="773" max="773" width="32.875" style="1" customWidth="1"/>
    <col min="774" max="774" width="0" style="1" hidden="1" customWidth="1"/>
    <col min="775" max="775" width="25.625" style="1" customWidth="1"/>
    <col min="776" max="776" width="30.625" style="1" bestFit="1" customWidth="1"/>
    <col min="777" max="777" width="17.625" style="1" bestFit="1" customWidth="1"/>
    <col min="778" max="778" width="12" style="1" bestFit="1" customWidth="1"/>
    <col min="779" max="779" width="28.125" style="1" bestFit="1" customWidth="1"/>
    <col min="780" max="780" width="26.75" style="1" bestFit="1" customWidth="1"/>
    <col min="781" max="781" width="32.875" style="1" customWidth="1"/>
    <col min="782" max="782" width="32.125" style="1" bestFit="1" customWidth="1"/>
    <col min="783" max="783" width="17.625" style="1" bestFit="1" customWidth="1"/>
    <col min="784" max="784" width="28.375" style="1" bestFit="1" customWidth="1"/>
    <col min="785" max="785" width="29.875" style="1" customWidth="1"/>
    <col min="786" max="786" width="23.625" style="1" customWidth="1"/>
    <col min="787" max="796" width="8" style="1"/>
    <col min="797" max="800" width="0" style="1" hidden="1" customWidth="1"/>
    <col min="801" max="1024" width="8" style="1"/>
    <col min="1025" max="1025" width="15.625" style="1" customWidth="1"/>
    <col min="1026" max="1026" width="13.125" style="1" customWidth="1"/>
    <col min="1027" max="1027" width="28" style="1" bestFit="1" customWidth="1"/>
    <col min="1028" max="1028" width="25.375" style="1" customWidth="1"/>
    <col min="1029" max="1029" width="32.875" style="1" customWidth="1"/>
    <col min="1030" max="1030" width="0" style="1" hidden="1" customWidth="1"/>
    <col min="1031" max="1031" width="25.625" style="1" customWidth="1"/>
    <col min="1032" max="1032" width="30.625" style="1" bestFit="1" customWidth="1"/>
    <col min="1033" max="1033" width="17.625" style="1" bestFit="1" customWidth="1"/>
    <col min="1034" max="1034" width="12" style="1" bestFit="1" customWidth="1"/>
    <col min="1035" max="1035" width="28.125" style="1" bestFit="1" customWidth="1"/>
    <col min="1036" max="1036" width="26.75" style="1" bestFit="1" customWidth="1"/>
    <col min="1037" max="1037" width="32.875" style="1" customWidth="1"/>
    <col min="1038" max="1038" width="32.125" style="1" bestFit="1" customWidth="1"/>
    <col min="1039" max="1039" width="17.625" style="1" bestFit="1" customWidth="1"/>
    <col min="1040" max="1040" width="28.375" style="1" bestFit="1" customWidth="1"/>
    <col min="1041" max="1041" width="29.875" style="1" customWidth="1"/>
    <col min="1042" max="1042" width="23.625" style="1" customWidth="1"/>
    <col min="1043" max="1052" width="8" style="1"/>
    <col min="1053" max="1056" width="0" style="1" hidden="1" customWidth="1"/>
    <col min="1057" max="1280" width="8" style="1"/>
    <col min="1281" max="1281" width="15.625" style="1" customWidth="1"/>
    <col min="1282" max="1282" width="13.125" style="1" customWidth="1"/>
    <col min="1283" max="1283" width="28" style="1" bestFit="1" customWidth="1"/>
    <col min="1284" max="1284" width="25.375" style="1" customWidth="1"/>
    <col min="1285" max="1285" width="32.875" style="1" customWidth="1"/>
    <col min="1286" max="1286" width="0" style="1" hidden="1" customWidth="1"/>
    <col min="1287" max="1287" width="25.625" style="1" customWidth="1"/>
    <col min="1288" max="1288" width="30.625" style="1" bestFit="1" customWidth="1"/>
    <col min="1289" max="1289" width="17.625" style="1" bestFit="1" customWidth="1"/>
    <col min="1290" max="1290" width="12" style="1" bestFit="1" customWidth="1"/>
    <col min="1291" max="1291" width="28.125" style="1" bestFit="1" customWidth="1"/>
    <col min="1292" max="1292" width="26.75" style="1" bestFit="1" customWidth="1"/>
    <col min="1293" max="1293" width="32.875" style="1" customWidth="1"/>
    <col min="1294" max="1294" width="32.125" style="1" bestFit="1" customWidth="1"/>
    <col min="1295" max="1295" width="17.625" style="1" bestFit="1" customWidth="1"/>
    <col min="1296" max="1296" width="28.375" style="1" bestFit="1" customWidth="1"/>
    <col min="1297" max="1297" width="29.875" style="1" customWidth="1"/>
    <col min="1298" max="1298" width="23.625" style="1" customWidth="1"/>
    <col min="1299" max="1308" width="8" style="1"/>
    <col min="1309" max="1312" width="0" style="1" hidden="1" customWidth="1"/>
    <col min="1313" max="1536" width="8" style="1"/>
    <col min="1537" max="1537" width="15.625" style="1" customWidth="1"/>
    <col min="1538" max="1538" width="13.125" style="1" customWidth="1"/>
    <col min="1539" max="1539" width="28" style="1" bestFit="1" customWidth="1"/>
    <col min="1540" max="1540" width="25.375" style="1" customWidth="1"/>
    <col min="1541" max="1541" width="32.875" style="1" customWidth="1"/>
    <col min="1542" max="1542" width="0" style="1" hidden="1" customWidth="1"/>
    <col min="1543" max="1543" width="25.625" style="1" customWidth="1"/>
    <col min="1544" max="1544" width="30.625" style="1" bestFit="1" customWidth="1"/>
    <col min="1545" max="1545" width="17.625" style="1" bestFit="1" customWidth="1"/>
    <col min="1546" max="1546" width="12" style="1" bestFit="1" customWidth="1"/>
    <col min="1547" max="1547" width="28.125" style="1" bestFit="1" customWidth="1"/>
    <col min="1548" max="1548" width="26.75" style="1" bestFit="1" customWidth="1"/>
    <col min="1549" max="1549" width="32.875" style="1" customWidth="1"/>
    <col min="1550" max="1550" width="32.125" style="1" bestFit="1" customWidth="1"/>
    <col min="1551" max="1551" width="17.625" style="1" bestFit="1" customWidth="1"/>
    <col min="1552" max="1552" width="28.375" style="1" bestFit="1" customWidth="1"/>
    <col min="1553" max="1553" width="29.875" style="1" customWidth="1"/>
    <col min="1554" max="1554" width="23.625" style="1" customWidth="1"/>
    <col min="1555" max="1564" width="8" style="1"/>
    <col min="1565" max="1568" width="0" style="1" hidden="1" customWidth="1"/>
    <col min="1569" max="1792" width="8" style="1"/>
    <col min="1793" max="1793" width="15.625" style="1" customWidth="1"/>
    <col min="1794" max="1794" width="13.125" style="1" customWidth="1"/>
    <col min="1795" max="1795" width="28" style="1" bestFit="1" customWidth="1"/>
    <col min="1796" max="1796" width="25.375" style="1" customWidth="1"/>
    <col min="1797" max="1797" width="32.875" style="1" customWidth="1"/>
    <col min="1798" max="1798" width="0" style="1" hidden="1" customWidth="1"/>
    <col min="1799" max="1799" width="25.625" style="1" customWidth="1"/>
    <col min="1800" max="1800" width="30.625" style="1" bestFit="1" customWidth="1"/>
    <col min="1801" max="1801" width="17.625" style="1" bestFit="1" customWidth="1"/>
    <col min="1802" max="1802" width="12" style="1" bestFit="1" customWidth="1"/>
    <col min="1803" max="1803" width="28.125" style="1" bestFit="1" customWidth="1"/>
    <col min="1804" max="1804" width="26.75" style="1" bestFit="1" customWidth="1"/>
    <col min="1805" max="1805" width="32.875" style="1" customWidth="1"/>
    <col min="1806" max="1806" width="32.125" style="1" bestFit="1" customWidth="1"/>
    <col min="1807" max="1807" width="17.625" style="1" bestFit="1" customWidth="1"/>
    <col min="1808" max="1808" width="28.375" style="1" bestFit="1" customWidth="1"/>
    <col min="1809" max="1809" width="29.875" style="1" customWidth="1"/>
    <col min="1810" max="1810" width="23.625" style="1" customWidth="1"/>
    <col min="1811" max="1820" width="8" style="1"/>
    <col min="1821" max="1824" width="0" style="1" hidden="1" customWidth="1"/>
    <col min="1825" max="2048" width="8" style="1"/>
    <col min="2049" max="2049" width="15.625" style="1" customWidth="1"/>
    <col min="2050" max="2050" width="13.125" style="1" customWidth="1"/>
    <col min="2051" max="2051" width="28" style="1" bestFit="1" customWidth="1"/>
    <col min="2052" max="2052" width="25.375" style="1" customWidth="1"/>
    <col min="2053" max="2053" width="32.875" style="1" customWidth="1"/>
    <col min="2054" max="2054" width="0" style="1" hidden="1" customWidth="1"/>
    <col min="2055" max="2055" width="25.625" style="1" customWidth="1"/>
    <col min="2056" max="2056" width="30.625" style="1" bestFit="1" customWidth="1"/>
    <col min="2057" max="2057" width="17.625" style="1" bestFit="1" customWidth="1"/>
    <col min="2058" max="2058" width="12" style="1" bestFit="1" customWidth="1"/>
    <col min="2059" max="2059" width="28.125" style="1" bestFit="1" customWidth="1"/>
    <col min="2060" max="2060" width="26.75" style="1" bestFit="1" customWidth="1"/>
    <col min="2061" max="2061" width="32.875" style="1" customWidth="1"/>
    <col min="2062" max="2062" width="32.125" style="1" bestFit="1" customWidth="1"/>
    <col min="2063" max="2063" width="17.625" style="1" bestFit="1" customWidth="1"/>
    <col min="2064" max="2064" width="28.375" style="1" bestFit="1" customWidth="1"/>
    <col min="2065" max="2065" width="29.875" style="1" customWidth="1"/>
    <col min="2066" max="2066" width="23.625" style="1" customWidth="1"/>
    <col min="2067" max="2076" width="8" style="1"/>
    <col min="2077" max="2080" width="0" style="1" hidden="1" customWidth="1"/>
    <col min="2081" max="2304" width="8" style="1"/>
    <col min="2305" max="2305" width="15.625" style="1" customWidth="1"/>
    <col min="2306" max="2306" width="13.125" style="1" customWidth="1"/>
    <col min="2307" max="2307" width="28" style="1" bestFit="1" customWidth="1"/>
    <col min="2308" max="2308" width="25.375" style="1" customWidth="1"/>
    <col min="2309" max="2309" width="32.875" style="1" customWidth="1"/>
    <col min="2310" max="2310" width="0" style="1" hidden="1" customWidth="1"/>
    <col min="2311" max="2311" width="25.625" style="1" customWidth="1"/>
    <col min="2312" max="2312" width="30.625" style="1" bestFit="1" customWidth="1"/>
    <col min="2313" max="2313" width="17.625" style="1" bestFit="1" customWidth="1"/>
    <col min="2314" max="2314" width="12" style="1" bestFit="1" customWidth="1"/>
    <col min="2315" max="2315" width="28.125" style="1" bestFit="1" customWidth="1"/>
    <col min="2316" max="2316" width="26.75" style="1" bestFit="1" customWidth="1"/>
    <col min="2317" max="2317" width="32.875" style="1" customWidth="1"/>
    <col min="2318" max="2318" width="32.125" style="1" bestFit="1" customWidth="1"/>
    <col min="2319" max="2319" width="17.625" style="1" bestFit="1" customWidth="1"/>
    <col min="2320" max="2320" width="28.375" style="1" bestFit="1" customWidth="1"/>
    <col min="2321" max="2321" width="29.875" style="1" customWidth="1"/>
    <col min="2322" max="2322" width="23.625" style="1" customWidth="1"/>
    <col min="2323" max="2332" width="8" style="1"/>
    <col min="2333" max="2336" width="0" style="1" hidden="1" customWidth="1"/>
    <col min="2337" max="2560" width="8" style="1"/>
    <col min="2561" max="2561" width="15.625" style="1" customWidth="1"/>
    <col min="2562" max="2562" width="13.125" style="1" customWidth="1"/>
    <col min="2563" max="2563" width="28" style="1" bestFit="1" customWidth="1"/>
    <col min="2564" max="2564" width="25.375" style="1" customWidth="1"/>
    <col min="2565" max="2565" width="32.875" style="1" customWidth="1"/>
    <col min="2566" max="2566" width="0" style="1" hidden="1" customWidth="1"/>
    <col min="2567" max="2567" width="25.625" style="1" customWidth="1"/>
    <col min="2568" max="2568" width="30.625" style="1" bestFit="1" customWidth="1"/>
    <col min="2569" max="2569" width="17.625" style="1" bestFit="1" customWidth="1"/>
    <col min="2570" max="2570" width="12" style="1" bestFit="1" customWidth="1"/>
    <col min="2571" max="2571" width="28.125" style="1" bestFit="1" customWidth="1"/>
    <col min="2572" max="2572" width="26.75" style="1" bestFit="1" customWidth="1"/>
    <col min="2573" max="2573" width="32.875" style="1" customWidth="1"/>
    <col min="2574" max="2574" width="32.125" style="1" bestFit="1" customWidth="1"/>
    <col min="2575" max="2575" width="17.625" style="1" bestFit="1" customWidth="1"/>
    <col min="2576" max="2576" width="28.375" style="1" bestFit="1" customWidth="1"/>
    <col min="2577" max="2577" width="29.875" style="1" customWidth="1"/>
    <col min="2578" max="2578" width="23.625" style="1" customWidth="1"/>
    <col min="2579" max="2588" width="8" style="1"/>
    <col min="2589" max="2592" width="0" style="1" hidden="1" customWidth="1"/>
    <col min="2593" max="2816" width="8" style="1"/>
    <col min="2817" max="2817" width="15.625" style="1" customWidth="1"/>
    <col min="2818" max="2818" width="13.125" style="1" customWidth="1"/>
    <col min="2819" max="2819" width="28" style="1" bestFit="1" customWidth="1"/>
    <col min="2820" max="2820" width="25.375" style="1" customWidth="1"/>
    <col min="2821" max="2821" width="32.875" style="1" customWidth="1"/>
    <col min="2822" max="2822" width="0" style="1" hidden="1" customWidth="1"/>
    <col min="2823" max="2823" width="25.625" style="1" customWidth="1"/>
    <col min="2824" max="2824" width="30.625" style="1" bestFit="1" customWidth="1"/>
    <col min="2825" max="2825" width="17.625" style="1" bestFit="1" customWidth="1"/>
    <col min="2826" max="2826" width="12" style="1" bestFit="1" customWidth="1"/>
    <col min="2827" max="2827" width="28.125" style="1" bestFit="1" customWidth="1"/>
    <col min="2828" max="2828" width="26.75" style="1" bestFit="1" customWidth="1"/>
    <col min="2829" max="2829" width="32.875" style="1" customWidth="1"/>
    <col min="2830" max="2830" width="32.125" style="1" bestFit="1" customWidth="1"/>
    <col min="2831" max="2831" width="17.625" style="1" bestFit="1" customWidth="1"/>
    <col min="2832" max="2832" width="28.375" style="1" bestFit="1" customWidth="1"/>
    <col min="2833" max="2833" width="29.875" style="1" customWidth="1"/>
    <col min="2834" max="2834" width="23.625" style="1" customWidth="1"/>
    <col min="2835" max="2844" width="8" style="1"/>
    <col min="2845" max="2848" width="0" style="1" hidden="1" customWidth="1"/>
    <col min="2849" max="3072" width="8" style="1"/>
    <col min="3073" max="3073" width="15.625" style="1" customWidth="1"/>
    <col min="3074" max="3074" width="13.125" style="1" customWidth="1"/>
    <col min="3075" max="3075" width="28" style="1" bestFit="1" customWidth="1"/>
    <col min="3076" max="3076" width="25.375" style="1" customWidth="1"/>
    <col min="3077" max="3077" width="32.875" style="1" customWidth="1"/>
    <col min="3078" max="3078" width="0" style="1" hidden="1" customWidth="1"/>
    <col min="3079" max="3079" width="25.625" style="1" customWidth="1"/>
    <col min="3080" max="3080" width="30.625" style="1" bestFit="1" customWidth="1"/>
    <col min="3081" max="3081" width="17.625" style="1" bestFit="1" customWidth="1"/>
    <col min="3082" max="3082" width="12" style="1" bestFit="1" customWidth="1"/>
    <col min="3083" max="3083" width="28.125" style="1" bestFit="1" customWidth="1"/>
    <col min="3084" max="3084" width="26.75" style="1" bestFit="1" customWidth="1"/>
    <col min="3085" max="3085" width="32.875" style="1" customWidth="1"/>
    <col min="3086" max="3086" width="32.125" style="1" bestFit="1" customWidth="1"/>
    <col min="3087" max="3087" width="17.625" style="1" bestFit="1" customWidth="1"/>
    <col min="3088" max="3088" width="28.375" style="1" bestFit="1" customWidth="1"/>
    <col min="3089" max="3089" width="29.875" style="1" customWidth="1"/>
    <col min="3090" max="3090" width="23.625" style="1" customWidth="1"/>
    <col min="3091" max="3100" width="8" style="1"/>
    <col min="3101" max="3104" width="0" style="1" hidden="1" customWidth="1"/>
    <col min="3105" max="3328" width="8" style="1"/>
    <col min="3329" max="3329" width="15.625" style="1" customWidth="1"/>
    <col min="3330" max="3330" width="13.125" style="1" customWidth="1"/>
    <col min="3331" max="3331" width="28" style="1" bestFit="1" customWidth="1"/>
    <col min="3332" max="3332" width="25.375" style="1" customWidth="1"/>
    <col min="3333" max="3333" width="32.875" style="1" customWidth="1"/>
    <col min="3334" max="3334" width="0" style="1" hidden="1" customWidth="1"/>
    <col min="3335" max="3335" width="25.625" style="1" customWidth="1"/>
    <col min="3336" max="3336" width="30.625" style="1" bestFit="1" customWidth="1"/>
    <col min="3337" max="3337" width="17.625" style="1" bestFit="1" customWidth="1"/>
    <col min="3338" max="3338" width="12" style="1" bestFit="1" customWidth="1"/>
    <col min="3339" max="3339" width="28.125" style="1" bestFit="1" customWidth="1"/>
    <col min="3340" max="3340" width="26.75" style="1" bestFit="1" customWidth="1"/>
    <col min="3341" max="3341" width="32.875" style="1" customWidth="1"/>
    <col min="3342" max="3342" width="32.125" style="1" bestFit="1" customWidth="1"/>
    <col min="3343" max="3343" width="17.625" style="1" bestFit="1" customWidth="1"/>
    <col min="3344" max="3344" width="28.375" style="1" bestFit="1" customWidth="1"/>
    <col min="3345" max="3345" width="29.875" style="1" customWidth="1"/>
    <col min="3346" max="3346" width="23.625" style="1" customWidth="1"/>
    <col min="3347" max="3356" width="8" style="1"/>
    <col min="3357" max="3360" width="0" style="1" hidden="1" customWidth="1"/>
    <col min="3361" max="3584" width="8" style="1"/>
    <col min="3585" max="3585" width="15.625" style="1" customWidth="1"/>
    <col min="3586" max="3586" width="13.125" style="1" customWidth="1"/>
    <col min="3587" max="3587" width="28" style="1" bestFit="1" customWidth="1"/>
    <col min="3588" max="3588" width="25.375" style="1" customWidth="1"/>
    <col min="3589" max="3589" width="32.875" style="1" customWidth="1"/>
    <col min="3590" max="3590" width="0" style="1" hidden="1" customWidth="1"/>
    <col min="3591" max="3591" width="25.625" style="1" customWidth="1"/>
    <col min="3592" max="3592" width="30.625" style="1" bestFit="1" customWidth="1"/>
    <col min="3593" max="3593" width="17.625" style="1" bestFit="1" customWidth="1"/>
    <col min="3594" max="3594" width="12" style="1" bestFit="1" customWidth="1"/>
    <col min="3595" max="3595" width="28.125" style="1" bestFit="1" customWidth="1"/>
    <col min="3596" max="3596" width="26.75" style="1" bestFit="1" customWidth="1"/>
    <col min="3597" max="3597" width="32.875" style="1" customWidth="1"/>
    <col min="3598" max="3598" width="32.125" style="1" bestFit="1" customWidth="1"/>
    <col min="3599" max="3599" width="17.625" style="1" bestFit="1" customWidth="1"/>
    <col min="3600" max="3600" width="28.375" style="1" bestFit="1" customWidth="1"/>
    <col min="3601" max="3601" width="29.875" style="1" customWidth="1"/>
    <col min="3602" max="3602" width="23.625" style="1" customWidth="1"/>
    <col min="3603" max="3612" width="8" style="1"/>
    <col min="3613" max="3616" width="0" style="1" hidden="1" customWidth="1"/>
    <col min="3617" max="3840" width="8" style="1"/>
    <col min="3841" max="3841" width="15.625" style="1" customWidth="1"/>
    <col min="3842" max="3842" width="13.125" style="1" customWidth="1"/>
    <col min="3843" max="3843" width="28" style="1" bestFit="1" customWidth="1"/>
    <col min="3844" max="3844" width="25.375" style="1" customWidth="1"/>
    <col min="3845" max="3845" width="32.875" style="1" customWidth="1"/>
    <col min="3846" max="3846" width="0" style="1" hidden="1" customWidth="1"/>
    <col min="3847" max="3847" width="25.625" style="1" customWidth="1"/>
    <col min="3848" max="3848" width="30.625" style="1" bestFit="1" customWidth="1"/>
    <col min="3849" max="3849" width="17.625" style="1" bestFit="1" customWidth="1"/>
    <col min="3850" max="3850" width="12" style="1" bestFit="1" customWidth="1"/>
    <col min="3851" max="3851" width="28.125" style="1" bestFit="1" customWidth="1"/>
    <col min="3852" max="3852" width="26.75" style="1" bestFit="1" customWidth="1"/>
    <col min="3853" max="3853" width="32.875" style="1" customWidth="1"/>
    <col min="3854" max="3854" width="32.125" style="1" bestFit="1" customWidth="1"/>
    <col min="3855" max="3855" width="17.625" style="1" bestFit="1" customWidth="1"/>
    <col min="3856" max="3856" width="28.375" style="1" bestFit="1" customWidth="1"/>
    <col min="3857" max="3857" width="29.875" style="1" customWidth="1"/>
    <col min="3858" max="3858" width="23.625" style="1" customWidth="1"/>
    <col min="3859" max="3868" width="8" style="1"/>
    <col min="3869" max="3872" width="0" style="1" hidden="1" customWidth="1"/>
    <col min="3873" max="4096" width="8" style="1"/>
    <col min="4097" max="4097" width="15.625" style="1" customWidth="1"/>
    <col min="4098" max="4098" width="13.125" style="1" customWidth="1"/>
    <col min="4099" max="4099" width="28" style="1" bestFit="1" customWidth="1"/>
    <col min="4100" max="4100" width="25.375" style="1" customWidth="1"/>
    <col min="4101" max="4101" width="32.875" style="1" customWidth="1"/>
    <col min="4102" max="4102" width="0" style="1" hidden="1" customWidth="1"/>
    <col min="4103" max="4103" width="25.625" style="1" customWidth="1"/>
    <col min="4104" max="4104" width="30.625" style="1" bestFit="1" customWidth="1"/>
    <col min="4105" max="4105" width="17.625" style="1" bestFit="1" customWidth="1"/>
    <col min="4106" max="4106" width="12" style="1" bestFit="1" customWidth="1"/>
    <col min="4107" max="4107" width="28.125" style="1" bestFit="1" customWidth="1"/>
    <col min="4108" max="4108" width="26.75" style="1" bestFit="1" customWidth="1"/>
    <col min="4109" max="4109" width="32.875" style="1" customWidth="1"/>
    <col min="4110" max="4110" width="32.125" style="1" bestFit="1" customWidth="1"/>
    <col min="4111" max="4111" width="17.625" style="1" bestFit="1" customWidth="1"/>
    <col min="4112" max="4112" width="28.375" style="1" bestFit="1" customWidth="1"/>
    <col min="4113" max="4113" width="29.875" style="1" customWidth="1"/>
    <col min="4114" max="4114" width="23.625" style="1" customWidth="1"/>
    <col min="4115" max="4124" width="8" style="1"/>
    <col min="4125" max="4128" width="0" style="1" hidden="1" customWidth="1"/>
    <col min="4129" max="4352" width="8" style="1"/>
    <col min="4353" max="4353" width="15.625" style="1" customWidth="1"/>
    <col min="4354" max="4354" width="13.125" style="1" customWidth="1"/>
    <col min="4355" max="4355" width="28" style="1" bestFit="1" customWidth="1"/>
    <col min="4356" max="4356" width="25.375" style="1" customWidth="1"/>
    <col min="4357" max="4357" width="32.875" style="1" customWidth="1"/>
    <col min="4358" max="4358" width="0" style="1" hidden="1" customWidth="1"/>
    <col min="4359" max="4359" width="25.625" style="1" customWidth="1"/>
    <col min="4360" max="4360" width="30.625" style="1" bestFit="1" customWidth="1"/>
    <col min="4361" max="4361" width="17.625" style="1" bestFit="1" customWidth="1"/>
    <col min="4362" max="4362" width="12" style="1" bestFit="1" customWidth="1"/>
    <col min="4363" max="4363" width="28.125" style="1" bestFit="1" customWidth="1"/>
    <col min="4364" max="4364" width="26.75" style="1" bestFit="1" customWidth="1"/>
    <col min="4365" max="4365" width="32.875" style="1" customWidth="1"/>
    <col min="4366" max="4366" width="32.125" style="1" bestFit="1" customWidth="1"/>
    <col min="4367" max="4367" width="17.625" style="1" bestFit="1" customWidth="1"/>
    <col min="4368" max="4368" width="28.375" style="1" bestFit="1" customWidth="1"/>
    <col min="4369" max="4369" width="29.875" style="1" customWidth="1"/>
    <col min="4370" max="4370" width="23.625" style="1" customWidth="1"/>
    <col min="4371" max="4380" width="8" style="1"/>
    <col min="4381" max="4384" width="0" style="1" hidden="1" customWidth="1"/>
    <col min="4385" max="4608" width="8" style="1"/>
    <col min="4609" max="4609" width="15.625" style="1" customWidth="1"/>
    <col min="4610" max="4610" width="13.125" style="1" customWidth="1"/>
    <col min="4611" max="4611" width="28" style="1" bestFit="1" customWidth="1"/>
    <col min="4612" max="4612" width="25.375" style="1" customWidth="1"/>
    <col min="4613" max="4613" width="32.875" style="1" customWidth="1"/>
    <col min="4614" max="4614" width="0" style="1" hidden="1" customWidth="1"/>
    <col min="4615" max="4615" width="25.625" style="1" customWidth="1"/>
    <col min="4616" max="4616" width="30.625" style="1" bestFit="1" customWidth="1"/>
    <col min="4617" max="4617" width="17.625" style="1" bestFit="1" customWidth="1"/>
    <col min="4618" max="4618" width="12" style="1" bestFit="1" customWidth="1"/>
    <col min="4619" max="4619" width="28.125" style="1" bestFit="1" customWidth="1"/>
    <col min="4620" max="4620" width="26.75" style="1" bestFit="1" customWidth="1"/>
    <col min="4621" max="4621" width="32.875" style="1" customWidth="1"/>
    <col min="4622" max="4622" width="32.125" style="1" bestFit="1" customWidth="1"/>
    <col min="4623" max="4623" width="17.625" style="1" bestFit="1" customWidth="1"/>
    <col min="4624" max="4624" width="28.375" style="1" bestFit="1" customWidth="1"/>
    <col min="4625" max="4625" width="29.875" style="1" customWidth="1"/>
    <col min="4626" max="4626" width="23.625" style="1" customWidth="1"/>
    <col min="4627" max="4636" width="8" style="1"/>
    <col min="4637" max="4640" width="0" style="1" hidden="1" customWidth="1"/>
    <col min="4641" max="4864" width="8" style="1"/>
    <col min="4865" max="4865" width="15.625" style="1" customWidth="1"/>
    <col min="4866" max="4866" width="13.125" style="1" customWidth="1"/>
    <col min="4867" max="4867" width="28" style="1" bestFit="1" customWidth="1"/>
    <col min="4868" max="4868" width="25.375" style="1" customWidth="1"/>
    <col min="4869" max="4869" width="32.875" style="1" customWidth="1"/>
    <col min="4870" max="4870" width="0" style="1" hidden="1" customWidth="1"/>
    <col min="4871" max="4871" width="25.625" style="1" customWidth="1"/>
    <col min="4872" max="4872" width="30.625" style="1" bestFit="1" customWidth="1"/>
    <col min="4873" max="4873" width="17.625" style="1" bestFit="1" customWidth="1"/>
    <col min="4874" max="4874" width="12" style="1" bestFit="1" customWidth="1"/>
    <col min="4875" max="4875" width="28.125" style="1" bestFit="1" customWidth="1"/>
    <col min="4876" max="4876" width="26.75" style="1" bestFit="1" customWidth="1"/>
    <col min="4877" max="4877" width="32.875" style="1" customWidth="1"/>
    <col min="4878" max="4878" width="32.125" style="1" bestFit="1" customWidth="1"/>
    <col min="4879" max="4879" width="17.625" style="1" bestFit="1" customWidth="1"/>
    <col min="4880" max="4880" width="28.375" style="1" bestFit="1" customWidth="1"/>
    <col min="4881" max="4881" width="29.875" style="1" customWidth="1"/>
    <col min="4882" max="4882" width="23.625" style="1" customWidth="1"/>
    <col min="4883" max="4892" width="8" style="1"/>
    <col min="4893" max="4896" width="0" style="1" hidden="1" customWidth="1"/>
    <col min="4897" max="5120" width="8" style="1"/>
    <col min="5121" max="5121" width="15.625" style="1" customWidth="1"/>
    <col min="5122" max="5122" width="13.125" style="1" customWidth="1"/>
    <col min="5123" max="5123" width="28" style="1" bestFit="1" customWidth="1"/>
    <col min="5124" max="5124" width="25.375" style="1" customWidth="1"/>
    <col min="5125" max="5125" width="32.875" style="1" customWidth="1"/>
    <col min="5126" max="5126" width="0" style="1" hidden="1" customWidth="1"/>
    <col min="5127" max="5127" width="25.625" style="1" customWidth="1"/>
    <col min="5128" max="5128" width="30.625" style="1" bestFit="1" customWidth="1"/>
    <col min="5129" max="5129" width="17.625" style="1" bestFit="1" customWidth="1"/>
    <col min="5130" max="5130" width="12" style="1" bestFit="1" customWidth="1"/>
    <col min="5131" max="5131" width="28.125" style="1" bestFit="1" customWidth="1"/>
    <col min="5132" max="5132" width="26.75" style="1" bestFit="1" customWidth="1"/>
    <col min="5133" max="5133" width="32.875" style="1" customWidth="1"/>
    <col min="5134" max="5134" width="32.125" style="1" bestFit="1" customWidth="1"/>
    <col min="5135" max="5135" width="17.625" style="1" bestFit="1" customWidth="1"/>
    <col min="5136" max="5136" width="28.375" style="1" bestFit="1" customWidth="1"/>
    <col min="5137" max="5137" width="29.875" style="1" customWidth="1"/>
    <col min="5138" max="5138" width="23.625" style="1" customWidth="1"/>
    <col min="5139" max="5148" width="8" style="1"/>
    <col min="5149" max="5152" width="0" style="1" hidden="1" customWidth="1"/>
    <col min="5153" max="5376" width="8" style="1"/>
    <col min="5377" max="5377" width="15.625" style="1" customWidth="1"/>
    <col min="5378" max="5378" width="13.125" style="1" customWidth="1"/>
    <col min="5379" max="5379" width="28" style="1" bestFit="1" customWidth="1"/>
    <col min="5380" max="5380" width="25.375" style="1" customWidth="1"/>
    <col min="5381" max="5381" width="32.875" style="1" customWidth="1"/>
    <col min="5382" max="5382" width="0" style="1" hidden="1" customWidth="1"/>
    <col min="5383" max="5383" width="25.625" style="1" customWidth="1"/>
    <col min="5384" max="5384" width="30.625" style="1" bestFit="1" customWidth="1"/>
    <col min="5385" max="5385" width="17.625" style="1" bestFit="1" customWidth="1"/>
    <col min="5386" max="5386" width="12" style="1" bestFit="1" customWidth="1"/>
    <col min="5387" max="5387" width="28.125" style="1" bestFit="1" customWidth="1"/>
    <col min="5388" max="5388" width="26.75" style="1" bestFit="1" customWidth="1"/>
    <col min="5389" max="5389" width="32.875" style="1" customWidth="1"/>
    <col min="5390" max="5390" width="32.125" style="1" bestFit="1" customWidth="1"/>
    <col min="5391" max="5391" width="17.625" style="1" bestFit="1" customWidth="1"/>
    <col min="5392" max="5392" width="28.375" style="1" bestFit="1" customWidth="1"/>
    <col min="5393" max="5393" width="29.875" style="1" customWidth="1"/>
    <col min="5394" max="5394" width="23.625" style="1" customWidth="1"/>
    <col min="5395" max="5404" width="8" style="1"/>
    <col min="5405" max="5408" width="0" style="1" hidden="1" customWidth="1"/>
    <col min="5409" max="5632" width="8" style="1"/>
    <col min="5633" max="5633" width="15.625" style="1" customWidth="1"/>
    <col min="5634" max="5634" width="13.125" style="1" customWidth="1"/>
    <col min="5635" max="5635" width="28" style="1" bestFit="1" customWidth="1"/>
    <col min="5636" max="5636" width="25.375" style="1" customWidth="1"/>
    <col min="5637" max="5637" width="32.875" style="1" customWidth="1"/>
    <col min="5638" max="5638" width="0" style="1" hidden="1" customWidth="1"/>
    <col min="5639" max="5639" width="25.625" style="1" customWidth="1"/>
    <col min="5640" max="5640" width="30.625" style="1" bestFit="1" customWidth="1"/>
    <col min="5641" max="5641" width="17.625" style="1" bestFit="1" customWidth="1"/>
    <col min="5642" max="5642" width="12" style="1" bestFit="1" customWidth="1"/>
    <col min="5643" max="5643" width="28.125" style="1" bestFit="1" customWidth="1"/>
    <col min="5644" max="5644" width="26.75" style="1" bestFit="1" customWidth="1"/>
    <col min="5645" max="5645" width="32.875" style="1" customWidth="1"/>
    <col min="5646" max="5646" width="32.125" style="1" bestFit="1" customWidth="1"/>
    <col min="5647" max="5647" width="17.625" style="1" bestFit="1" customWidth="1"/>
    <col min="5648" max="5648" width="28.375" style="1" bestFit="1" customWidth="1"/>
    <col min="5649" max="5649" width="29.875" style="1" customWidth="1"/>
    <col min="5650" max="5650" width="23.625" style="1" customWidth="1"/>
    <col min="5651" max="5660" width="8" style="1"/>
    <col min="5661" max="5664" width="0" style="1" hidden="1" customWidth="1"/>
    <col min="5665" max="5888" width="8" style="1"/>
    <col min="5889" max="5889" width="15.625" style="1" customWidth="1"/>
    <col min="5890" max="5890" width="13.125" style="1" customWidth="1"/>
    <col min="5891" max="5891" width="28" style="1" bestFit="1" customWidth="1"/>
    <col min="5892" max="5892" width="25.375" style="1" customWidth="1"/>
    <col min="5893" max="5893" width="32.875" style="1" customWidth="1"/>
    <col min="5894" max="5894" width="0" style="1" hidden="1" customWidth="1"/>
    <col min="5895" max="5895" width="25.625" style="1" customWidth="1"/>
    <col min="5896" max="5896" width="30.625" style="1" bestFit="1" customWidth="1"/>
    <col min="5897" max="5897" width="17.625" style="1" bestFit="1" customWidth="1"/>
    <col min="5898" max="5898" width="12" style="1" bestFit="1" customWidth="1"/>
    <col min="5899" max="5899" width="28.125" style="1" bestFit="1" customWidth="1"/>
    <col min="5900" max="5900" width="26.75" style="1" bestFit="1" customWidth="1"/>
    <col min="5901" max="5901" width="32.875" style="1" customWidth="1"/>
    <col min="5902" max="5902" width="32.125" style="1" bestFit="1" customWidth="1"/>
    <col min="5903" max="5903" width="17.625" style="1" bestFit="1" customWidth="1"/>
    <col min="5904" max="5904" width="28.375" style="1" bestFit="1" customWidth="1"/>
    <col min="5905" max="5905" width="29.875" style="1" customWidth="1"/>
    <col min="5906" max="5906" width="23.625" style="1" customWidth="1"/>
    <col min="5907" max="5916" width="8" style="1"/>
    <col min="5917" max="5920" width="0" style="1" hidden="1" customWidth="1"/>
    <col min="5921" max="6144" width="8" style="1"/>
    <col min="6145" max="6145" width="15.625" style="1" customWidth="1"/>
    <col min="6146" max="6146" width="13.125" style="1" customWidth="1"/>
    <col min="6147" max="6147" width="28" style="1" bestFit="1" customWidth="1"/>
    <col min="6148" max="6148" width="25.375" style="1" customWidth="1"/>
    <col min="6149" max="6149" width="32.875" style="1" customWidth="1"/>
    <col min="6150" max="6150" width="0" style="1" hidden="1" customWidth="1"/>
    <col min="6151" max="6151" width="25.625" style="1" customWidth="1"/>
    <col min="6152" max="6152" width="30.625" style="1" bestFit="1" customWidth="1"/>
    <col min="6153" max="6153" width="17.625" style="1" bestFit="1" customWidth="1"/>
    <col min="6154" max="6154" width="12" style="1" bestFit="1" customWidth="1"/>
    <col min="6155" max="6155" width="28.125" style="1" bestFit="1" customWidth="1"/>
    <col min="6156" max="6156" width="26.75" style="1" bestFit="1" customWidth="1"/>
    <col min="6157" max="6157" width="32.875" style="1" customWidth="1"/>
    <col min="6158" max="6158" width="32.125" style="1" bestFit="1" customWidth="1"/>
    <col min="6159" max="6159" width="17.625" style="1" bestFit="1" customWidth="1"/>
    <col min="6160" max="6160" width="28.375" style="1" bestFit="1" customWidth="1"/>
    <col min="6161" max="6161" width="29.875" style="1" customWidth="1"/>
    <col min="6162" max="6162" width="23.625" style="1" customWidth="1"/>
    <col min="6163" max="6172" width="8" style="1"/>
    <col min="6173" max="6176" width="0" style="1" hidden="1" customWidth="1"/>
    <col min="6177" max="6400" width="8" style="1"/>
    <col min="6401" max="6401" width="15.625" style="1" customWidth="1"/>
    <col min="6402" max="6402" width="13.125" style="1" customWidth="1"/>
    <col min="6403" max="6403" width="28" style="1" bestFit="1" customWidth="1"/>
    <col min="6404" max="6404" width="25.375" style="1" customWidth="1"/>
    <col min="6405" max="6405" width="32.875" style="1" customWidth="1"/>
    <col min="6406" max="6406" width="0" style="1" hidden="1" customWidth="1"/>
    <col min="6407" max="6407" width="25.625" style="1" customWidth="1"/>
    <col min="6408" max="6408" width="30.625" style="1" bestFit="1" customWidth="1"/>
    <col min="6409" max="6409" width="17.625" style="1" bestFit="1" customWidth="1"/>
    <col min="6410" max="6410" width="12" style="1" bestFit="1" customWidth="1"/>
    <col min="6411" max="6411" width="28.125" style="1" bestFit="1" customWidth="1"/>
    <col min="6412" max="6412" width="26.75" style="1" bestFit="1" customWidth="1"/>
    <col min="6413" max="6413" width="32.875" style="1" customWidth="1"/>
    <col min="6414" max="6414" width="32.125" style="1" bestFit="1" customWidth="1"/>
    <col min="6415" max="6415" width="17.625" style="1" bestFit="1" customWidth="1"/>
    <col min="6416" max="6416" width="28.375" style="1" bestFit="1" customWidth="1"/>
    <col min="6417" max="6417" width="29.875" style="1" customWidth="1"/>
    <col min="6418" max="6418" width="23.625" style="1" customWidth="1"/>
    <col min="6419" max="6428" width="8" style="1"/>
    <col min="6429" max="6432" width="0" style="1" hidden="1" customWidth="1"/>
    <col min="6433" max="6656" width="8" style="1"/>
    <col min="6657" max="6657" width="15.625" style="1" customWidth="1"/>
    <col min="6658" max="6658" width="13.125" style="1" customWidth="1"/>
    <col min="6659" max="6659" width="28" style="1" bestFit="1" customWidth="1"/>
    <col min="6660" max="6660" width="25.375" style="1" customWidth="1"/>
    <col min="6661" max="6661" width="32.875" style="1" customWidth="1"/>
    <col min="6662" max="6662" width="0" style="1" hidden="1" customWidth="1"/>
    <col min="6663" max="6663" width="25.625" style="1" customWidth="1"/>
    <col min="6664" max="6664" width="30.625" style="1" bestFit="1" customWidth="1"/>
    <col min="6665" max="6665" width="17.625" style="1" bestFit="1" customWidth="1"/>
    <col min="6666" max="6666" width="12" style="1" bestFit="1" customWidth="1"/>
    <col min="6667" max="6667" width="28.125" style="1" bestFit="1" customWidth="1"/>
    <col min="6668" max="6668" width="26.75" style="1" bestFit="1" customWidth="1"/>
    <col min="6669" max="6669" width="32.875" style="1" customWidth="1"/>
    <col min="6670" max="6670" width="32.125" style="1" bestFit="1" customWidth="1"/>
    <col min="6671" max="6671" width="17.625" style="1" bestFit="1" customWidth="1"/>
    <col min="6672" max="6672" width="28.375" style="1" bestFit="1" customWidth="1"/>
    <col min="6673" max="6673" width="29.875" style="1" customWidth="1"/>
    <col min="6674" max="6674" width="23.625" style="1" customWidth="1"/>
    <col min="6675" max="6684" width="8" style="1"/>
    <col min="6685" max="6688" width="0" style="1" hidden="1" customWidth="1"/>
    <col min="6689" max="6912" width="8" style="1"/>
    <col min="6913" max="6913" width="15.625" style="1" customWidth="1"/>
    <col min="6914" max="6914" width="13.125" style="1" customWidth="1"/>
    <col min="6915" max="6915" width="28" style="1" bestFit="1" customWidth="1"/>
    <col min="6916" max="6916" width="25.375" style="1" customWidth="1"/>
    <col min="6917" max="6917" width="32.875" style="1" customWidth="1"/>
    <col min="6918" max="6918" width="0" style="1" hidden="1" customWidth="1"/>
    <col min="6919" max="6919" width="25.625" style="1" customWidth="1"/>
    <col min="6920" max="6920" width="30.625" style="1" bestFit="1" customWidth="1"/>
    <col min="6921" max="6921" width="17.625" style="1" bestFit="1" customWidth="1"/>
    <col min="6922" max="6922" width="12" style="1" bestFit="1" customWidth="1"/>
    <col min="6923" max="6923" width="28.125" style="1" bestFit="1" customWidth="1"/>
    <col min="6924" max="6924" width="26.75" style="1" bestFit="1" customWidth="1"/>
    <col min="6925" max="6925" width="32.875" style="1" customWidth="1"/>
    <col min="6926" max="6926" width="32.125" style="1" bestFit="1" customWidth="1"/>
    <col min="6927" max="6927" width="17.625" style="1" bestFit="1" customWidth="1"/>
    <col min="6928" max="6928" width="28.375" style="1" bestFit="1" customWidth="1"/>
    <col min="6929" max="6929" width="29.875" style="1" customWidth="1"/>
    <col min="6930" max="6930" width="23.625" style="1" customWidth="1"/>
    <col min="6931" max="6940" width="8" style="1"/>
    <col min="6941" max="6944" width="0" style="1" hidden="1" customWidth="1"/>
    <col min="6945" max="7168" width="8" style="1"/>
    <col min="7169" max="7169" width="15.625" style="1" customWidth="1"/>
    <col min="7170" max="7170" width="13.125" style="1" customWidth="1"/>
    <col min="7171" max="7171" width="28" style="1" bestFit="1" customWidth="1"/>
    <col min="7172" max="7172" width="25.375" style="1" customWidth="1"/>
    <col min="7173" max="7173" width="32.875" style="1" customWidth="1"/>
    <col min="7174" max="7174" width="0" style="1" hidden="1" customWidth="1"/>
    <col min="7175" max="7175" width="25.625" style="1" customWidth="1"/>
    <col min="7176" max="7176" width="30.625" style="1" bestFit="1" customWidth="1"/>
    <col min="7177" max="7177" width="17.625" style="1" bestFit="1" customWidth="1"/>
    <col min="7178" max="7178" width="12" style="1" bestFit="1" customWidth="1"/>
    <col min="7179" max="7179" width="28.125" style="1" bestFit="1" customWidth="1"/>
    <col min="7180" max="7180" width="26.75" style="1" bestFit="1" customWidth="1"/>
    <col min="7181" max="7181" width="32.875" style="1" customWidth="1"/>
    <col min="7182" max="7182" width="32.125" style="1" bestFit="1" customWidth="1"/>
    <col min="7183" max="7183" width="17.625" style="1" bestFit="1" customWidth="1"/>
    <col min="7184" max="7184" width="28.375" style="1" bestFit="1" customWidth="1"/>
    <col min="7185" max="7185" width="29.875" style="1" customWidth="1"/>
    <col min="7186" max="7186" width="23.625" style="1" customWidth="1"/>
    <col min="7187" max="7196" width="8" style="1"/>
    <col min="7197" max="7200" width="0" style="1" hidden="1" customWidth="1"/>
    <col min="7201" max="7424" width="8" style="1"/>
    <col min="7425" max="7425" width="15.625" style="1" customWidth="1"/>
    <col min="7426" max="7426" width="13.125" style="1" customWidth="1"/>
    <col min="7427" max="7427" width="28" style="1" bestFit="1" customWidth="1"/>
    <col min="7428" max="7428" width="25.375" style="1" customWidth="1"/>
    <col min="7429" max="7429" width="32.875" style="1" customWidth="1"/>
    <col min="7430" max="7430" width="0" style="1" hidden="1" customWidth="1"/>
    <col min="7431" max="7431" width="25.625" style="1" customWidth="1"/>
    <col min="7432" max="7432" width="30.625" style="1" bestFit="1" customWidth="1"/>
    <col min="7433" max="7433" width="17.625" style="1" bestFit="1" customWidth="1"/>
    <col min="7434" max="7434" width="12" style="1" bestFit="1" customWidth="1"/>
    <col min="7435" max="7435" width="28.125" style="1" bestFit="1" customWidth="1"/>
    <col min="7436" max="7436" width="26.75" style="1" bestFit="1" customWidth="1"/>
    <col min="7437" max="7437" width="32.875" style="1" customWidth="1"/>
    <col min="7438" max="7438" width="32.125" style="1" bestFit="1" customWidth="1"/>
    <col min="7439" max="7439" width="17.625" style="1" bestFit="1" customWidth="1"/>
    <col min="7440" max="7440" width="28.375" style="1" bestFit="1" customWidth="1"/>
    <col min="7441" max="7441" width="29.875" style="1" customWidth="1"/>
    <col min="7442" max="7442" width="23.625" style="1" customWidth="1"/>
    <col min="7443" max="7452" width="8" style="1"/>
    <col min="7453" max="7456" width="0" style="1" hidden="1" customWidth="1"/>
    <col min="7457" max="7680" width="8" style="1"/>
    <col min="7681" max="7681" width="15.625" style="1" customWidth="1"/>
    <col min="7682" max="7682" width="13.125" style="1" customWidth="1"/>
    <col min="7683" max="7683" width="28" style="1" bestFit="1" customWidth="1"/>
    <col min="7684" max="7684" width="25.375" style="1" customWidth="1"/>
    <col min="7685" max="7685" width="32.875" style="1" customWidth="1"/>
    <col min="7686" max="7686" width="0" style="1" hidden="1" customWidth="1"/>
    <col min="7687" max="7687" width="25.625" style="1" customWidth="1"/>
    <col min="7688" max="7688" width="30.625" style="1" bestFit="1" customWidth="1"/>
    <col min="7689" max="7689" width="17.625" style="1" bestFit="1" customWidth="1"/>
    <col min="7690" max="7690" width="12" style="1" bestFit="1" customWidth="1"/>
    <col min="7691" max="7691" width="28.125" style="1" bestFit="1" customWidth="1"/>
    <col min="7692" max="7692" width="26.75" style="1" bestFit="1" customWidth="1"/>
    <col min="7693" max="7693" width="32.875" style="1" customWidth="1"/>
    <col min="7694" max="7694" width="32.125" style="1" bestFit="1" customWidth="1"/>
    <col min="7695" max="7695" width="17.625" style="1" bestFit="1" customWidth="1"/>
    <col min="7696" max="7696" width="28.375" style="1" bestFit="1" customWidth="1"/>
    <col min="7697" max="7697" width="29.875" style="1" customWidth="1"/>
    <col min="7698" max="7698" width="23.625" style="1" customWidth="1"/>
    <col min="7699" max="7708" width="8" style="1"/>
    <col min="7709" max="7712" width="0" style="1" hidden="1" customWidth="1"/>
    <col min="7713" max="7936" width="8" style="1"/>
    <col min="7937" max="7937" width="15.625" style="1" customWidth="1"/>
    <col min="7938" max="7938" width="13.125" style="1" customWidth="1"/>
    <col min="7939" max="7939" width="28" style="1" bestFit="1" customWidth="1"/>
    <col min="7940" max="7940" width="25.375" style="1" customWidth="1"/>
    <col min="7941" max="7941" width="32.875" style="1" customWidth="1"/>
    <col min="7942" max="7942" width="0" style="1" hidden="1" customWidth="1"/>
    <col min="7943" max="7943" width="25.625" style="1" customWidth="1"/>
    <col min="7944" max="7944" width="30.625" style="1" bestFit="1" customWidth="1"/>
    <col min="7945" max="7945" width="17.625" style="1" bestFit="1" customWidth="1"/>
    <col min="7946" max="7946" width="12" style="1" bestFit="1" customWidth="1"/>
    <col min="7947" max="7947" width="28.125" style="1" bestFit="1" customWidth="1"/>
    <col min="7948" max="7948" width="26.75" style="1" bestFit="1" customWidth="1"/>
    <col min="7949" max="7949" width="32.875" style="1" customWidth="1"/>
    <col min="7950" max="7950" width="32.125" style="1" bestFit="1" customWidth="1"/>
    <col min="7951" max="7951" width="17.625" style="1" bestFit="1" customWidth="1"/>
    <col min="7952" max="7952" width="28.375" style="1" bestFit="1" customWidth="1"/>
    <col min="7953" max="7953" width="29.875" style="1" customWidth="1"/>
    <col min="7954" max="7954" width="23.625" style="1" customWidth="1"/>
    <col min="7955" max="7964" width="8" style="1"/>
    <col min="7965" max="7968" width="0" style="1" hidden="1" customWidth="1"/>
    <col min="7969" max="8192" width="8" style="1"/>
    <col min="8193" max="8193" width="15.625" style="1" customWidth="1"/>
    <col min="8194" max="8194" width="13.125" style="1" customWidth="1"/>
    <col min="8195" max="8195" width="28" style="1" bestFit="1" customWidth="1"/>
    <col min="8196" max="8196" width="25.375" style="1" customWidth="1"/>
    <col min="8197" max="8197" width="32.875" style="1" customWidth="1"/>
    <col min="8198" max="8198" width="0" style="1" hidden="1" customWidth="1"/>
    <col min="8199" max="8199" width="25.625" style="1" customWidth="1"/>
    <col min="8200" max="8200" width="30.625" style="1" bestFit="1" customWidth="1"/>
    <col min="8201" max="8201" width="17.625" style="1" bestFit="1" customWidth="1"/>
    <col min="8202" max="8202" width="12" style="1" bestFit="1" customWidth="1"/>
    <col min="8203" max="8203" width="28.125" style="1" bestFit="1" customWidth="1"/>
    <col min="8204" max="8204" width="26.75" style="1" bestFit="1" customWidth="1"/>
    <col min="8205" max="8205" width="32.875" style="1" customWidth="1"/>
    <col min="8206" max="8206" width="32.125" style="1" bestFit="1" customWidth="1"/>
    <col min="8207" max="8207" width="17.625" style="1" bestFit="1" customWidth="1"/>
    <col min="8208" max="8208" width="28.375" style="1" bestFit="1" customWidth="1"/>
    <col min="8209" max="8209" width="29.875" style="1" customWidth="1"/>
    <col min="8210" max="8210" width="23.625" style="1" customWidth="1"/>
    <col min="8211" max="8220" width="8" style="1"/>
    <col min="8221" max="8224" width="0" style="1" hidden="1" customWidth="1"/>
    <col min="8225" max="8448" width="8" style="1"/>
    <col min="8449" max="8449" width="15.625" style="1" customWidth="1"/>
    <col min="8450" max="8450" width="13.125" style="1" customWidth="1"/>
    <col min="8451" max="8451" width="28" style="1" bestFit="1" customWidth="1"/>
    <col min="8452" max="8452" width="25.375" style="1" customWidth="1"/>
    <col min="8453" max="8453" width="32.875" style="1" customWidth="1"/>
    <col min="8454" max="8454" width="0" style="1" hidden="1" customWidth="1"/>
    <col min="8455" max="8455" width="25.625" style="1" customWidth="1"/>
    <col min="8456" max="8456" width="30.625" style="1" bestFit="1" customWidth="1"/>
    <col min="8457" max="8457" width="17.625" style="1" bestFit="1" customWidth="1"/>
    <col min="8458" max="8458" width="12" style="1" bestFit="1" customWidth="1"/>
    <col min="8459" max="8459" width="28.125" style="1" bestFit="1" customWidth="1"/>
    <col min="8460" max="8460" width="26.75" style="1" bestFit="1" customWidth="1"/>
    <col min="8461" max="8461" width="32.875" style="1" customWidth="1"/>
    <col min="8462" max="8462" width="32.125" style="1" bestFit="1" customWidth="1"/>
    <col min="8463" max="8463" width="17.625" style="1" bestFit="1" customWidth="1"/>
    <col min="8464" max="8464" width="28.375" style="1" bestFit="1" customWidth="1"/>
    <col min="8465" max="8465" width="29.875" style="1" customWidth="1"/>
    <col min="8466" max="8466" width="23.625" style="1" customWidth="1"/>
    <col min="8467" max="8476" width="8" style="1"/>
    <col min="8477" max="8480" width="0" style="1" hidden="1" customWidth="1"/>
    <col min="8481" max="8704" width="8" style="1"/>
    <col min="8705" max="8705" width="15.625" style="1" customWidth="1"/>
    <col min="8706" max="8706" width="13.125" style="1" customWidth="1"/>
    <col min="8707" max="8707" width="28" style="1" bestFit="1" customWidth="1"/>
    <col min="8708" max="8708" width="25.375" style="1" customWidth="1"/>
    <col min="8709" max="8709" width="32.875" style="1" customWidth="1"/>
    <col min="8710" max="8710" width="0" style="1" hidden="1" customWidth="1"/>
    <col min="8711" max="8711" width="25.625" style="1" customWidth="1"/>
    <col min="8712" max="8712" width="30.625" style="1" bestFit="1" customWidth="1"/>
    <col min="8713" max="8713" width="17.625" style="1" bestFit="1" customWidth="1"/>
    <col min="8714" max="8714" width="12" style="1" bestFit="1" customWidth="1"/>
    <col min="8715" max="8715" width="28.125" style="1" bestFit="1" customWidth="1"/>
    <col min="8716" max="8716" width="26.75" style="1" bestFit="1" customWidth="1"/>
    <col min="8717" max="8717" width="32.875" style="1" customWidth="1"/>
    <col min="8718" max="8718" width="32.125" style="1" bestFit="1" customWidth="1"/>
    <col min="8719" max="8719" width="17.625" style="1" bestFit="1" customWidth="1"/>
    <col min="8720" max="8720" width="28.375" style="1" bestFit="1" customWidth="1"/>
    <col min="8721" max="8721" width="29.875" style="1" customWidth="1"/>
    <col min="8722" max="8722" width="23.625" style="1" customWidth="1"/>
    <col min="8723" max="8732" width="8" style="1"/>
    <col min="8733" max="8736" width="0" style="1" hidden="1" customWidth="1"/>
    <col min="8737" max="8960" width="8" style="1"/>
    <col min="8961" max="8961" width="15.625" style="1" customWidth="1"/>
    <col min="8962" max="8962" width="13.125" style="1" customWidth="1"/>
    <col min="8963" max="8963" width="28" style="1" bestFit="1" customWidth="1"/>
    <col min="8964" max="8964" width="25.375" style="1" customWidth="1"/>
    <col min="8965" max="8965" width="32.875" style="1" customWidth="1"/>
    <col min="8966" max="8966" width="0" style="1" hidden="1" customWidth="1"/>
    <col min="8967" max="8967" width="25.625" style="1" customWidth="1"/>
    <col min="8968" max="8968" width="30.625" style="1" bestFit="1" customWidth="1"/>
    <col min="8969" max="8969" width="17.625" style="1" bestFit="1" customWidth="1"/>
    <col min="8970" max="8970" width="12" style="1" bestFit="1" customWidth="1"/>
    <col min="8971" max="8971" width="28.125" style="1" bestFit="1" customWidth="1"/>
    <col min="8972" max="8972" width="26.75" style="1" bestFit="1" customWidth="1"/>
    <col min="8973" max="8973" width="32.875" style="1" customWidth="1"/>
    <col min="8974" max="8974" width="32.125" style="1" bestFit="1" customWidth="1"/>
    <col min="8975" max="8975" width="17.625" style="1" bestFit="1" customWidth="1"/>
    <col min="8976" max="8976" width="28.375" style="1" bestFit="1" customWidth="1"/>
    <col min="8977" max="8977" width="29.875" style="1" customWidth="1"/>
    <col min="8978" max="8978" width="23.625" style="1" customWidth="1"/>
    <col min="8979" max="8988" width="8" style="1"/>
    <col min="8989" max="8992" width="0" style="1" hidden="1" customWidth="1"/>
    <col min="8993" max="9216" width="8" style="1"/>
    <col min="9217" max="9217" width="15.625" style="1" customWidth="1"/>
    <col min="9218" max="9218" width="13.125" style="1" customWidth="1"/>
    <col min="9219" max="9219" width="28" style="1" bestFit="1" customWidth="1"/>
    <col min="9220" max="9220" width="25.375" style="1" customWidth="1"/>
    <col min="9221" max="9221" width="32.875" style="1" customWidth="1"/>
    <col min="9222" max="9222" width="0" style="1" hidden="1" customWidth="1"/>
    <col min="9223" max="9223" width="25.625" style="1" customWidth="1"/>
    <col min="9224" max="9224" width="30.625" style="1" bestFit="1" customWidth="1"/>
    <col min="9225" max="9225" width="17.625" style="1" bestFit="1" customWidth="1"/>
    <col min="9226" max="9226" width="12" style="1" bestFit="1" customWidth="1"/>
    <col min="9227" max="9227" width="28.125" style="1" bestFit="1" customWidth="1"/>
    <col min="9228" max="9228" width="26.75" style="1" bestFit="1" customWidth="1"/>
    <col min="9229" max="9229" width="32.875" style="1" customWidth="1"/>
    <col min="9230" max="9230" width="32.125" style="1" bestFit="1" customWidth="1"/>
    <col min="9231" max="9231" width="17.625" style="1" bestFit="1" customWidth="1"/>
    <col min="9232" max="9232" width="28.375" style="1" bestFit="1" customWidth="1"/>
    <col min="9233" max="9233" width="29.875" style="1" customWidth="1"/>
    <col min="9234" max="9234" width="23.625" style="1" customWidth="1"/>
    <col min="9235" max="9244" width="8" style="1"/>
    <col min="9245" max="9248" width="0" style="1" hidden="1" customWidth="1"/>
    <col min="9249" max="9472" width="8" style="1"/>
    <col min="9473" max="9473" width="15.625" style="1" customWidth="1"/>
    <col min="9474" max="9474" width="13.125" style="1" customWidth="1"/>
    <col min="9475" max="9475" width="28" style="1" bestFit="1" customWidth="1"/>
    <col min="9476" max="9476" width="25.375" style="1" customWidth="1"/>
    <col min="9477" max="9477" width="32.875" style="1" customWidth="1"/>
    <col min="9478" max="9478" width="0" style="1" hidden="1" customWidth="1"/>
    <col min="9479" max="9479" width="25.625" style="1" customWidth="1"/>
    <col min="9480" max="9480" width="30.625" style="1" bestFit="1" customWidth="1"/>
    <col min="9481" max="9481" width="17.625" style="1" bestFit="1" customWidth="1"/>
    <col min="9482" max="9482" width="12" style="1" bestFit="1" customWidth="1"/>
    <col min="9483" max="9483" width="28.125" style="1" bestFit="1" customWidth="1"/>
    <col min="9484" max="9484" width="26.75" style="1" bestFit="1" customWidth="1"/>
    <col min="9485" max="9485" width="32.875" style="1" customWidth="1"/>
    <col min="9486" max="9486" width="32.125" style="1" bestFit="1" customWidth="1"/>
    <col min="9487" max="9487" width="17.625" style="1" bestFit="1" customWidth="1"/>
    <col min="9488" max="9488" width="28.375" style="1" bestFit="1" customWidth="1"/>
    <col min="9489" max="9489" width="29.875" style="1" customWidth="1"/>
    <col min="9490" max="9490" width="23.625" style="1" customWidth="1"/>
    <col min="9491" max="9500" width="8" style="1"/>
    <col min="9501" max="9504" width="0" style="1" hidden="1" customWidth="1"/>
    <col min="9505" max="9728" width="8" style="1"/>
    <col min="9729" max="9729" width="15.625" style="1" customWidth="1"/>
    <col min="9730" max="9730" width="13.125" style="1" customWidth="1"/>
    <col min="9731" max="9731" width="28" style="1" bestFit="1" customWidth="1"/>
    <col min="9732" max="9732" width="25.375" style="1" customWidth="1"/>
    <col min="9733" max="9733" width="32.875" style="1" customWidth="1"/>
    <col min="9734" max="9734" width="0" style="1" hidden="1" customWidth="1"/>
    <col min="9735" max="9735" width="25.625" style="1" customWidth="1"/>
    <col min="9736" max="9736" width="30.625" style="1" bestFit="1" customWidth="1"/>
    <col min="9737" max="9737" width="17.625" style="1" bestFit="1" customWidth="1"/>
    <col min="9738" max="9738" width="12" style="1" bestFit="1" customWidth="1"/>
    <col min="9739" max="9739" width="28.125" style="1" bestFit="1" customWidth="1"/>
    <col min="9740" max="9740" width="26.75" style="1" bestFit="1" customWidth="1"/>
    <col min="9741" max="9741" width="32.875" style="1" customWidth="1"/>
    <col min="9742" max="9742" width="32.125" style="1" bestFit="1" customWidth="1"/>
    <col min="9743" max="9743" width="17.625" style="1" bestFit="1" customWidth="1"/>
    <col min="9744" max="9744" width="28.375" style="1" bestFit="1" customWidth="1"/>
    <col min="9745" max="9745" width="29.875" style="1" customWidth="1"/>
    <col min="9746" max="9746" width="23.625" style="1" customWidth="1"/>
    <col min="9747" max="9756" width="8" style="1"/>
    <col min="9757" max="9760" width="0" style="1" hidden="1" customWidth="1"/>
    <col min="9761" max="9984" width="8" style="1"/>
    <col min="9985" max="9985" width="15.625" style="1" customWidth="1"/>
    <col min="9986" max="9986" width="13.125" style="1" customWidth="1"/>
    <col min="9987" max="9987" width="28" style="1" bestFit="1" customWidth="1"/>
    <col min="9988" max="9988" width="25.375" style="1" customWidth="1"/>
    <col min="9989" max="9989" width="32.875" style="1" customWidth="1"/>
    <col min="9990" max="9990" width="0" style="1" hidden="1" customWidth="1"/>
    <col min="9991" max="9991" width="25.625" style="1" customWidth="1"/>
    <col min="9992" max="9992" width="30.625" style="1" bestFit="1" customWidth="1"/>
    <col min="9993" max="9993" width="17.625" style="1" bestFit="1" customWidth="1"/>
    <col min="9994" max="9994" width="12" style="1" bestFit="1" customWidth="1"/>
    <col min="9995" max="9995" width="28.125" style="1" bestFit="1" customWidth="1"/>
    <col min="9996" max="9996" width="26.75" style="1" bestFit="1" customWidth="1"/>
    <col min="9997" max="9997" width="32.875" style="1" customWidth="1"/>
    <col min="9998" max="9998" width="32.125" style="1" bestFit="1" customWidth="1"/>
    <col min="9999" max="9999" width="17.625" style="1" bestFit="1" customWidth="1"/>
    <col min="10000" max="10000" width="28.375" style="1" bestFit="1" customWidth="1"/>
    <col min="10001" max="10001" width="29.875" style="1" customWidth="1"/>
    <col min="10002" max="10002" width="23.625" style="1" customWidth="1"/>
    <col min="10003" max="10012" width="8" style="1"/>
    <col min="10013" max="10016" width="0" style="1" hidden="1" customWidth="1"/>
    <col min="10017" max="10240" width="8" style="1"/>
    <col min="10241" max="10241" width="15.625" style="1" customWidth="1"/>
    <col min="10242" max="10242" width="13.125" style="1" customWidth="1"/>
    <col min="10243" max="10243" width="28" style="1" bestFit="1" customWidth="1"/>
    <col min="10244" max="10244" width="25.375" style="1" customWidth="1"/>
    <col min="10245" max="10245" width="32.875" style="1" customWidth="1"/>
    <col min="10246" max="10246" width="0" style="1" hidden="1" customWidth="1"/>
    <col min="10247" max="10247" width="25.625" style="1" customWidth="1"/>
    <col min="10248" max="10248" width="30.625" style="1" bestFit="1" customWidth="1"/>
    <col min="10249" max="10249" width="17.625" style="1" bestFit="1" customWidth="1"/>
    <col min="10250" max="10250" width="12" style="1" bestFit="1" customWidth="1"/>
    <col min="10251" max="10251" width="28.125" style="1" bestFit="1" customWidth="1"/>
    <col min="10252" max="10252" width="26.75" style="1" bestFit="1" customWidth="1"/>
    <col min="10253" max="10253" width="32.875" style="1" customWidth="1"/>
    <col min="10254" max="10254" width="32.125" style="1" bestFit="1" customWidth="1"/>
    <col min="10255" max="10255" width="17.625" style="1" bestFit="1" customWidth="1"/>
    <col min="10256" max="10256" width="28.375" style="1" bestFit="1" customWidth="1"/>
    <col min="10257" max="10257" width="29.875" style="1" customWidth="1"/>
    <col min="10258" max="10258" width="23.625" style="1" customWidth="1"/>
    <col min="10259" max="10268" width="8" style="1"/>
    <col min="10269" max="10272" width="0" style="1" hidden="1" customWidth="1"/>
    <col min="10273" max="10496" width="8" style="1"/>
    <col min="10497" max="10497" width="15.625" style="1" customWidth="1"/>
    <col min="10498" max="10498" width="13.125" style="1" customWidth="1"/>
    <col min="10499" max="10499" width="28" style="1" bestFit="1" customWidth="1"/>
    <col min="10500" max="10500" width="25.375" style="1" customWidth="1"/>
    <col min="10501" max="10501" width="32.875" style="1" customWidth="1"/>
    <col min="10502" max="10502" width="0" style="1" hidden="1" customWidth="1"/>
    <col min="10503" max="10503" width="25.625" style="1" customWidth="1"/>
    <col min="10504" max="10504" width="30.625" style="1" bestFit="1" customWidth="1"/>
    <col min="10505" max="10505" width="17.625" style="1" bestFit="1" customWidth="1"/>
    <col min="10506" max="10506" width="12" style="1" bestFit="1" customWidth="1"/>
    <col min="10507" max="10507" width="28.125" style="1" bestFit="1" customWidth="1"/>
    <col min="10508" max="10508" width="26.75" style="1" bestFit="1" customWidth="1"/>
    <col min="10509" max="10509" width="32.875" style="1" customWidth="1"/>
    <col min="10510" max="10510" width="32.125" style="1" bestFit="1" customWidth="1"/>
    <col min="10511" max="10511" width="17.625" style="1" bestFit="1" customWidth="1"/>
    <col min="10512" max="10512" width="28.375" style="1" bestFit="1" customWidth="1"/>
    <col min="10513" max="10513" width="29.875" style="1" customWidth="1"/>
    <col min="10514" max="10514" width="23.625" style="1" customWidth="1"/>
    <col min="10515" max="10524" width="8" style="1"/>
    <col min="10525" max="10528" width="0" style="1" hidden="1" customWidth="1"/>
    <col min="10529" max="10752" width="8" style="1"/>
    <col min="10753" max="10753" width="15.625" style="1" customWidth="1"/>
    <col min="10754" max="10754" width="13.125" style="1" customWidth="1"/>
    <col min="10755" max="10755" width="28" style="1" bestFit="1" customWidth="1"/>
    <col min="10756" max="10756" width="25.375" style="1" customWidth="1"/>
    <col min="10757" max="10757" width="32.875" style="1" customWidth="1"/>
    <col min="10758" max="10758" width="0" style="1" hidden="1" customWidth="1"/>
    <col min="10759" max="10759" width="25.625" style="1" customWidth="1"/>
    <col min="10760" max="10760" width="30.625" style="1" bestFit="1" customWidth="1"/>
    <col min="10761" max="10761" width="17.625" style="1" bestFit="1" customWidth="1"/>
    <col min="10762" max="10762" width="12" style="1" bestFit="1" customWidth="1"/>
    <col min="10763" max="10763" width="28.125" style="1" bestFit="1" customWidth="1"/>
    <col min="10764" max="10764" width="26.75" style="1" bestFit="1" customWidth="1"/>
    <col min="10765" max="10765" width="32.875" style="1" customWidth="1"/>
    <col min="10766" max="10766" width="32.125" style="1" bestFit="1" customWidth="1"/>
    <col min="10767" max="10767" width="17.625" style="1" bestFit="1" customWidth="1"/>
    <col min="10768" max="10768" width="28.375" style="1" bestFit="1" customWidth="1"/>
    <col min="10769" max="10769" width="29.875" style="1" customWidth="1"/>
    <col min="10770" max="10770" width="23.625" style="1" customWidth="1"/>
    <col min="10771" max="10780" width="8" style="1"/>
    <col min="10781" max="10784" width="0" style="1" hidden="1" customWidth="1"/>
    <col min="10785" max="11008" width="8" style="1"/>
    <col min="11009" max="11009" width="15.625" style="1" customWidth="1"/>
    <col min="11010" max="11010" width="13.125" style="1" customWidth="1"/>
    <col min="11011" max="11011" width="28" style="1" bestFit="1" customWidth="1"/>
    <col min="11012" max="11012" width="25.375" style="1" customWidth="1"/>
    <col min="11013" max="11013" width="32.875" style="1" customWidth="1"/>
    <col min="11014" max="11014" width="0" style="1" hidden="1" customWidth="1"/>
    <col min="11015" max="11015" width="25.625" style="1" customWidth="1"/>
    <col min="11016" max="11016" width="30.625" style="1" bestFit="1" customWidth="1"/>
    <col min="11017" max="11017" width="17.625" style="1" bestFit="1" customWidth="1"/>
    <col min="11018" max="11018" width="12" style="1" bestFit="1" customWidth="1"/>
    <col min="11019" max="11019" width="28.125" style="1" bestFit="1" customWidth="1"/>
    <col min="11020" max="11020" width="26.75" style="1" bestFit="1" customWidth="1"/>
    <col min="11021" max="11021" width="32.875" style="1" customWidth="1"/>
    <col min="11022" max="11022" width="32.125" style="1" bestFit="1" customWidth="1"/>
    <col min="11023" max="11023" width="17.625" style="1" bestFit="1" customWidth="1"/>
    <col min="11024" max="11024" width="28.375" style="1" bestFit="1" customWidth="1"/>
    <col min="11025" max="11025" width="29.875" style="1" customWidth="1"/>
    <col min="11026" max="11026" width="23.625" style="1" customWidth="1"/>
    <col min="11027" max="11036" width="8" style="1"/>
    <col min="11037" max="11040" width="0" style="1" hidden="1" customWidth="1"/>
    <col min="11041" max="11264" width="8" style="1"/>
    <col min="11265" max="11265" width="15.625" style="1" customWidth="1"/>
    <col min="11266" max="11266" width="13.125" style="1" customWidth="1"/>
    <col min="11267" max="11267" width="28" style="1" bestFit="1" customWidth="1"/>
    <col min="11268" max="11268" width="25.375" style="1" customWidth="1"/>
    <col min="11269" max="11269" width="32.875" style="1" customWidth="1"/>
    <col min="11270" max="11270" width="0" style="1" hidden="1" customWidth="1"/>
    <col min="11271" max="11271" width="25.625" style="1" customWidth="1"/>
    <col min="11272" max="11272" width="30.625" style="1" bestFit="1" customWidth="1"/>
    <col min="11273" max="11273" width="17.625" style="1" bestFit="1" customWidth="1"/>
    <col min="11274" max="11274" width="12" style="1" bestFit="1" customWidth="1"/>
    <col min="11275" max="11275" width="28.125" style="1" bestFit="1" customWidth="1"/>
    <col min="11276" max="11276" width="26.75" style="1" bestFit="1" customWidth="1"/>
    <col min="11277" max="11277" width="32.875" style="1" customWidth="1"/>
    <col min="11278" max="11278" width="32.125" style="1" bestFit="1" customWidth="1"/>
    <col min="11279" max="11279" width="17.625" style="1" bestFit="1" customWidth="1"/>
    <col min="11280" max="11280" width="28.375" style="1" bestFit="1" customWidth="1"/>
    <col min="11281" max="11281" width="29.875" style="1" customWidth="1"/>
    <col min="11282" max="11282" width="23.625" style="1" customWidth="1"/>
    <col min="11283" max="11292" width="8" style="1"/>
    <col min="11293" max="11296" width="0" style="1" hidden="1" customWidth="1"/>
    <col min="11297" max="11520" width="8" style="1"/>
    <col min="11521" max="11521" width="15.625" style="1" customWidth="1"/>
    <col min="11522" max="11522" width="13.125" style="1" customWidth="1"/>
    <col min="11523" max="11523" width="28" style="1" bestFit="1" customWidth="1"/>
    <col min="11524" max="11524" width="25.375" style="1" customWidth="1"/>
    <col min="11525" max="11525" width="32.875" style="1" customWidth="1"/>
    <col min="11526" max="11526" width="0" style="1" hidden="1" customWidth="1"/>
    <col min="11527" max="11527" width="25.625" style="1" customWidth="1"/>
    <col min="11528" max="11528" width="30.625" style="1" bestFit="1" customWidth="1"/>
    <col min="11529" max="11529" width="17.625" style="1" bestFit="1" customWidth="1"/>
    <col min="11530" max="11530" width="12" style="1" bestFit="1" customWidth="1"/>
    <col min="11531" max="11531" width="28.125" style="1" bestFit="1" customWidth="1"/>
    <col min="11532" max="11532" width="26.75" style="1" bestFit="1" customWidth="1"/>
    <col min="11533" max="11533" width="32.875" style="1" customWidth="1"/>
    <col min="11534" max="11534" width="32.125" style="1" bestFit="1" customWidth="1"/>
    <col min="11535" max="11535" width="17.625" style="1" bestFit="1" customWidth="1"/>
    <col min="11536" max="11536" width="28.375" style="1" bestFit="1" customWidth="1"/>
    <col min="11537" max="11537" width="29.875" style="1" customWidth="1"/>
    <col min="11538" max="11538" width="23.625" style="1" customWidth="1"/>
    <col min="11539" max="11548" width="8" style="1"/>
    <col min="11549" max="11552" width="0" style="1" hidden="1" customWidth="1"/>
    <col min="11553" max="11776" width="8" style="1"/>
    <col min="11777" max="11777" width="15.625" style="1" customWidth="1"/>
    <col min="11778" max="11778" width="13.125" style="1" customWidth="1"/>
    <col min="11779" max="11779" width="28" style="1" bestFit="1" customWidth="1"/>
    <col min="11780" max="11780" width="25.375" style="1" customWidth="1"/>
    <col min="11781" max="11781" width="32.875" style="1" customWidth="1"/>
    <col min="11782" max="11782" width="0" style="1" hidden="1" customWidth="1"/>
    <col min="11783" max="11783" width="25.625" style="1" customWidth="1"/>
    <col min="11784" max="11784" width="30.625" style="1" bestFit="1" customWidth="1"/>
    <col min="11785" max="11785" width="17.625" style="1" bestFit="1" customWidth="1"/>
    <col min="11786" max="11786" width="12" style="1" bestFit="1" customWidth="1"/>
    <col min="11787" max="11787" width="28.125" style="1" bestFit="1" customWidth="1"/>
    <col min="11788" max="11788" width="26.75" style="1" bestFit="1" customWidth="1"/>
    <col min="11789" max="11789" width="32.875" style="1" customWidth="1"/>
    <col min="11790" max="11790" width="32.125" style="1" bestFit="1" customWidth="1"/>
    <col min="11791" max="11791" width="17.625" style="1" bestFit="1" customWidth="1"/>
    <col min="11792" max="11792" width="28.375" style="1" bestFit="1" customWidth="1"/>
    <col min="11793" max="11793" width="29.875" style="1" customWidth="1"/>
    <col min="11794" max="11794" width="23.625" style="1" customWidth="1"/>
    <col min="11795" max="11804" width="8" style="1"/>
    <col min="11805" max="11808" width="0" style="1" hidden="1" customWidth="1"/>
    <col min="11809" max="12032" width="8" style="1"/>
    <col min="12033" max="12033" width="15.625" style="1" customWidth="1"/>
    <col min="12034" max="12034" width="13.125" style="1" customWidth="1"/>
    <col min="12035" max="12035" width="28" style="1" bestFit="1" customWidth="1"/>
    <col min="12036" max="12036" width="25.375" style="1" customWidth="1"/>
    <col min="12037" max="12037" width="32.875" style="1" customWidth="1"/>
    <col min="12038" max="12038" width="0" style="1" hidden="1" customWidth="1"/>
    <col min="12039" max="12039" width="25.625" style="1" customWidth="1"/>
    <col min="12040" max="12040" width="30.625" style="1" bestFit="1" customWidth="1"/>
    <col min="12041" max="12041" width="17.625" style="1" bestFit="1" customWidth="1"/>
    <col min="12042" max="12042" width="12" style="1" bestFit="1" customWidth="1"/>
    <col min="12043" max="12043" width="28.125" style="1" bestFit="1" customWidth="1"/>
    <col min="12044" max="12044" width="26.75" style="1" bestFit="1" customWidth="1"/>
    <col min="12045" max="12045" width="32.875" style="1" customWidth="1"/>
    <col min="12046" max="12046" width="32.125" style="1" bestFit="1" customWidth="1"/>
    <col min="12047" max="12047" width="17.625" style="1" bestFit="1" customWidth="1"/>
    <col min="12048" max="12048" width="28.375" style="1" bestFit="1" customWidth="1"/>
    <col min="12049" max="12049" width="29.875" style="1" customWidth="1"/>
    <col min="12050" max="12050" width="23.625" style="1" customWidth="1"/>
    <col min="12051" max="12060" width="8" style="1"/>
    <col min="12061" max="12064" width="0" style="1" hidden="1" customWidth="1"/>
    <col min="12065" max="12288" width="8" style="1"/>
    <col min="12289" max="12289" width="15.625" style="1" customWidth="1"/>
    <col min="12290" max="12290" width="13.125" style="1" customWidth="1"/>
    <col min="12291" max="12291" width="28" style="1" bestFit="1" customWidth="1"/>
    <col min="12292" max="12292" width="25.375" style="1" customWidth="1"/>
    <col min="12293" max="12293" width="32.875" style="1" customWidth="1"/>
    <col min="12294" max="12294" width="0" style="1" hidden="1" customWidth="1"/>
    <col min="12295" max="12295" width="25.625" style="1" customWidth="1"/>
    <col min="12296" max="12296" width="30.625" style="1" bestFit="1" customWidth="1"/>
    <col min="12297" max="12297" width="17.625" style="1" bestFit="1" customWidth="1"/>
    <col min="12298" max="12298" width="12" style="1" bestFit="1" customWidth="1"/>
    <col min="12299" max="12299" width="28.125" style="1" bestFit="1" customWidth="1"/>
    <col min="12300" max="12300" width="26.75" style="1" bestFit="1" customWidth="1"/>
    <col min="12301" max="12301" width="32.875" style="1" customWidth="1"/>
    <col min="12302" max="12302" width="32.125" style="1" bestFit="1" customWidth="1"/>
    <col min="12303" max="12303" width="17.625" style="1" bestFit="1" customWidth="1"/>
    <col min="12304" max="12304" width="28.375" style="1" bestFit="1" customWidth="1"/>
    <col min="12305" max="12305" width="29.875" style="1" customWidth="1"/>
    <col min="12306" max="12306" width="23.625" style="1" customWidth="1"/>
    <col min="12307" max="12316" width="8" style="1"/>
    <col min="12317" max="12320" width="0" style="1" hidden="1" customWidth="1"/>
    <col min="12321" max="12544" width="8" style="1"/>
    <col min="12545" max="12545" width="15.625" style="1" customWidth="1"/>
    <col min="12546" max="12546" width="13.125" style="1" customWidth="1"/>
    <col min="12547" max="12547" width="28" style="1" bestFit="1" customWidth="1"/>
    <col min="12548" max="12548" width="25.375" style="1" customWidth="1"/>
    <col min="12549" max="12549" width="32.875" style="1" customWidth="1"/>
    <col min="12550" max="12550" width="0" style="1" hidden="1" customWidth="1"/>
    <col min="12551" max="12551" width="25.625" style="1" customWidth="1"/>
    <col min="12552" max="12552" width="30.625" style="1" bestFit="1" customWidth="1"/>
    <col min="12553" max="12553" width="17.625" style="1" bestFit="1" customWidth="1"/>
    <col min="12554" max="12554" width="12" style="1" bestFit="1" customWidth="1"/>
    <col min="12555" max="12555" width="28.125" style="1" bestFit="1" customWidth="1"/>
    <col min="12556" max="12556" width="26.75" style="1" bestFit="1" customWidth="1"/>
    <col min="12557" max="12557" width="32.875" style="1" customWidth="1"/>
    <col min="12558" max="12558" width="32.125" style="1" bestFit="1" customWidth="1"/>
    <col min="12559" max="12559" width="17.625" style="1" bestFit="1" customWidth="1"/>
    <col min="12560" max="12560" width="28.375" style="1" bestFit="1" customWidth="1"/>
    <col min="12561" max="12561" width="29.875" style="1" customWidth="1"/>
    <col min="12562" max="12562" width="23.625" style="1" customWidth="1"/>
    <col min="12563" max="12572" width="8" style="1"/>
    <col min="12573" max="12576" width="0" style="1" hidden="1" customWidth="1"/>
    <col min="12577" max="12800" width="8" style="1"/>
    <col min="12801" max="12801" width="15.625" style="1" customWidth="1"/>
    <col min="12802" max="12802" width="13.125" style="1" customWidth="1"/>
    <col min="12803" max="12803" width="28" style="1" bestFit="1" customWidth="1"/>
    <col min="12804" max="12804" width="25.375" style="1" customWidth="1"/>
    <col min="12805" max="12805" width="32.875" style="1" customWidth="1"/>
    <col min="12806" max="12806" width="0" style="1" hidden="1" customWidth="1"/>
    <col min="12807" max="12807" width="25.625" style="1" customWidth="1"/>
    <col min="12808" max="12808" width="30.625" style="1" bestFit="1" customWidth="1"/>
    <col min="12809" max="12809" width="17.625" style="1" bestFit="1" customWidth="1"/>
    <col min="12810" max="12810" width="12" style="1" bestFit="1" customWidth="1"/>
    <col min="12811" max="12811" width="28.125" style="1" bestFit="1" customWidth="1"/>
    <col min="12812" max="12812" width="26.75" style="1" bestFit="1" customWidth="1"/>
    <col min="12813" max="12813" width="32.875" style="1" customWidth="1"/>
    <col min="12814" max="12814" width="32.125" style="1" bestFit="1" customWidth="1"/>
    <col min="12815" max="12815" width="17.625" style="1" bestFit="1" customWidth="1"/>
    <col min="12816" max="12816" width="28.375" style="1" bestFit="1" customWidth="1"/>
    <col min="12817" max="12817" width="29.875" style="1" customWidth="1"/>
    <col min="12818" max="12818" width="23.625" style="1" customWidth="1"/>
    <col min="12819" max="12828" width="8" style="1"/>
    <col min="12829" max="12832" width="0" style="1" hidden="1" customWidth="1"/>
    <col min="12833" max="13056" width="8" style="1"/>
    <col min="13057" max="13057" width="15.625" style="1" customWidth="1"/>
    <col min="13058" max="13058" width="13.125" style="1" customWidth="1"/>
    <col min="13059" max="13059" width="28" style="1" bestFit="1" customWidth="1"/>
    <col min="13060" max="13060" width="25.375" style="1" customWidth="1"/>
    <col min="13061" max="13061" width="32.875" style="1" customWidth="1"/>
    <col min="13062" max="13062" width="0" style="1" hidden="1" customWidth="1"/>
    <col min="13063" max="13063" width="25.625" style="1" customWidth="1"/>
    <col min="13064" max="13064" width="30.625" style="1" bestFit="1" customWidth="1"/>
    <col min="13065" max="13065" width="17.625" style="1" bestFit="1" customWidth="1"/>
    <col min="13066" max="13066" width="12" style="1" bestFit="1" customWidth="1"/>
    <col min="13067" max="13067" width="28.125" style="1" bestFit="1" customWidth="1"/>
    <col min="13068" max="13068" width="26.75" style="1" bestFit="1" customWidth="1"/>
    <col min="13069" max="13069" width="32.875" style="1" customWidth="1"/>
    <col min="13070" max="13070" width="32.125" style="1" bestFit="1" customWidth="1"/>
    <col min="13071" max="13071" width="17.625" style="1" bestFit="1" customWidth="1"/>
    <col min="13072" max="13072" width="28.375" style="1" bestFit="1" customWidth="1"/>
    <col min="13073" max="13073" width="29.875" style="1" customWidth="1"/>
    <col min="13074" max="13074" width="23.625" style="1" customWidth="1"/>
    <col min="13075" max="13084" width="8" style="1"/>
    <col min="13085" max="13088" width="0" style="1" hidden="1" customWidth="1"/>
    <col min="13089" max="13312" width="8" style="1"/>
    <col min="13313" max="13313" width="15.625" style="1" customWidth="1"/>
    <col min="13314" max="13314" width="13.125" style="1" customWidth="1"/>
    <col min="13315" max="13315" width="28" style="1" bestFit="1" customWidth="1"/>
    <col min="13316" max="13316" width="25.375" style="1" customWidth="1"/>
    <col min="13317" max="13317" width="32.875" style="1" customWidth="1"/>
    <col min="13318" max="13318" width="0" style="1" hidden="1" customWidth="1"/>
    <col min="13319" max="13319" width="25.625" style="1" customWidth="1"/>
    <col min="13320" max="13320" width="30.625" style="1" bestFit="1" customWidth="1"/>
    <col min="13321" max="13321" width="17.625" style="1" bestFit="1" customWidth="1"/>
    <col min="13322" max="13322" width="12" style="1" bestFit="1" customWidth="1"/>
    <col min="13323" max="13323" width="28.125" style="1" bestFit="1" customWidth="1"/>
    <col min="13324" max="13324" width="26.75" style="1" bestFit="1" customWidth="1"/>
    <col min="13325" max="13325" width="32.875" style="1" customWidth="1"/>
    <col min="13326" max="13326" width="32.125" style="1" bestFit="1" customWidth="1"/>
    <col min="13327" max="13327" width="17.625" style="1" bestFit="1" customWidth="1"/>
    <col min="13328" max="13328" width="28.375" style="1" bestFit="1" customWidth="1"/>
    <col min="13329" max="13329" width="29.875" style="1" customWidth="1"/>
    <col min="13330" max="13330" width="23.625" style="1" customWidth="1"/>
    <col min="13331" max="13340" width="8" style="1"/>
    <col min="13341" max="13344" width="0" style="1" hidden="1" customWidth="1"/>
    <col min="13345" max="13568" width="8" style="1"/>
    <col min="13569" max="13569" width="15.625" style="1" customWidth="1"/>
    <col min="13570" max="13570" width="13.125" style="1" customWidth="1"/>
    <col min="13571" max="13571" width="28" style="1" bestFit="1" customWidth="1"/>
    <col min="13572" max="13572" width="25.375" style="1" customWidth="1"/>
    <col min="13573" max="13573" width="32.875" style="1" customWidth="1"/>
    <col min="13574" max="13574" width="0" style="1" hidden="1" customWidth="1"/>
    <col min="13575" max="13575" width="25.625" style="1" customWidth="1"/>
    <col min="13576" max="13576" width="30.625" style="1" bestFit="1" customWidth="1"/>
    <col min="13577" max="13577" width="17.625" style="1" bestFit="1" customWidth="1"/>
    <col min="13578" max="13578" width="12" style="1" bestFit="1" customWidth="1"/>
    <col min="13579" max="13579" width="28.125" style="1" bestFit="1" customWidth="1"/>
    <col min="13580" max="13580" width="26.75" style="1" bestFit="1" customWidth="1"/>
    <col min="13581" max="13581" width="32.875" style="1" customWidth="1"/>
    <col min="13582" max="13582" width="32.125" style="1" bestFit="1" customWidth="1"/>
    <col min="13583" max="13583" width="17.625" style="1" bestFit="1" customWidth="1"/>
    <col min="13584" max="13584" width="28.375" style="1" bestFit="1" customWidth="1"/>
    <col min="13585" max="13585" width="29.875" style="1" customWidth="1"/>
    <col min="13586" max="13586" width="23.625" style="1" customWidth="1"/>
    <col min="13587" max="13596" width="8" style="1"/>
    <col min="13597" max="13600" width="0" style="1" hidden="1" customWidth="1"/>
    <col min="13601" max="13824" width="8" style="1"/>
    <col min="13825" max="13825" width="15.625" style="1" customWidth="1"/>
    <col min="13826" max="13826" width="13.125" style="1" customWidth="1"/>
    <col min="13827" max="13827" width="28" style="1" bestFit="1" customWidth="1"/>
    <col min="13828" max="13828" width="25.375" style="1" customWidth="1"/>
    <col min="13829" max="13829" width="32.875" style="1" customWidth="1"/>
    <col min="13830" max="13830" width="0" style="1" hidden="1" customWidth="1"/>
    <col min="13831" max="13831" width="25.625" style="1" customWidth="1"/>
    <col min="13832" max="13832" width="30.625" style="1" bestFit="1" customWidth="1"/>
    <col min="13833" max="13833" width="17.625" style="1" bestFit="1" customWidth="1"/>
    <col min="13834" max="13834" width="12" style="1" bestFit="1" customWidth="1"/>
    <col min="13835" max="13835" width="28.125" style="1" bestFit="1" customWidth="1"/>
    <col min="13836" max="13836" width="26.75" style="1" bestFit="1" customWidth="1"/>
    <col min="13837" max="13837" width="32.875" style="1" customWidth="1"/>
    <col min="13838" max="13838" width="32.125" style="1" bestFit="1" customWidth="1"/>
    <col min="13839" max="13839" width="17.625" style="1" bestFit="1" customWidth="1"/>
    <col min="13840" max="13840" width="28.375" style="1" bestFit="1" customWidth="1"/>
    <col min="13841" max="13841" width="29.875" style="1" customWidth="1"/>
    <col min="13842" max="13842" width="23.625" style="1" customWidth="1"/>
    <col min="13843" max="13852" width="8" style="1"/>
    <col min="13853" max="13856" width="0" style="1" hidden="1" customWidth="1"/>
    <col min="13857" max="14080" width="8" style="1"/>
    <col min="14081" max="14081" width="15.625" style="1" customWidth="1"/>
    <col min="14082" max="14082" width="13.125" style="1" customWidth="1"/>
    <col min="14083" max="14083" width="28" style="1" bestFit="1" customWidth="1"/>
    <col min="14084" max="14084" width="25.375" style="1" customWidth="1"/>
    <col min="14085" max="14085" width="32.875" style="1" customWidth="1"/>
    <col min="14086" max="14086" width="0" style="1" hidden="1" customWidth="1"/>
    <col min="14087" max="14087" width="25.625" style="1" customWidth="1"/>
    <col min="14088" max="14088" width="30.625" style="1" bestFit="1" customWidth="1"/>
    <col min="14089" max="14089" width="17.625" style="1" bestFit="1" customWidth="1"/>
    <col min="14090" max="14090" width="12" style="1" bestFit="1" customWidth="1"/>
    <col min="14091" max="14091" width="28.125" style="1" bestFit="1" customWidth="1"/>
    <col min="14092" max="14092" width="26.75" style="1" bestFit="1" customWidth="1"/>
    <col min="14093" max="14093" width="32.875" style="1" customWidth="1"/>
    <col min="14094" max="14094" width="32.125" style="1" bestFit="1" customWidth="1"/>
    <col min="14095" max="14095" width="17.625" style="1" bestFit="1" customWidth="1"/>
    <col min="14096" max="14096" width="28.375" style="1" bestFit="1" customWidth="1"/>
    <col min="14097" max="14097" width="29.875" style="1" customWidth="1"/>
    <col min="14098" max="14098" width="23.625" style="1" customWidth="1"/>
    <col min="14099" max="14108" width="8" style="1"/>
    <col min="14109" max="14112" width="0" style="1" hidden="1" customWidth="1"/>
    <col min="14113" max="14336" width="8" style="1"/>
    <col min="14337" max="14337" width="15.625" style="1" customWidth="1"/>
    <col min="14338" max="14338" width="13.125" style="1" customWidth="1"/>
    <col min="14339" max="14339" width="28" style="1" bestFit="1" customWidth="1"/>
    <col min="14340" max="14340" width="25.375" style="1" customWidth="1"/>
    <col min="14341" max="14341" width="32.875" style="1" customWidth="1"/>
    <col min="14342" max="14342" width="0" style="1" hidden="1" customWidth="1"/>
    <col min="14343" max="14343" width="25.625" style="1" customWidth="1"/>
    <col min="14344" max="14344" width="30.625" style="1" bestFit="1" customWidth="1"/>
    <col min="14345" max="14345" width="17.625" style="1" bestFit="1" customWidth="1"/>
    <col min="14346" max="14346" width="12" style="1" bestFit="1" customWidth="1"/>
    <col min="14347" max="14347" width="28.125" style="1" bestFit="1" customWidth="1"/>
    <col min="14348" max="14348" width="26.75" style="1" bestFit="1" customWidth="1"/>
    <col min="14349" max="14349" width="32.875" style="1" customWidth="1"/>
    <col min="14350" max="14350" width="32.125" style="1" bestFit="1" customWidth="1"/>
    <col min="14351" max="14351" width="17.625" style="1" bestFit="1" customWidth="1"/>
    <col min="14352" max="14352" width="28.375" style="1" bestFit="1" customWidth="1"/>
    <col min="14353" max="14353" width="29.875" style="1" customWidth="1"/>
    <col min="14354" max="14354" width="23.625" style="1" customWidth="1"/>
    <col min="14355" max="14364" width="8" style="1"/>
    <col min="14365" max="14368" width="0" style="1" hidden="1" customWidth="1"/>
    <col min="14369" max="14592" width="8" style="1"/>
    <col min="14593" max="14593" width="15.625" style="1" customWidth="1"/>
    <col min="14594" max="14594" width="13.125" style="1" customWidth="1"/>
    <col min="14595" max="14595" width="28" style="1" bestFit="1" customWidth="1"/>
    <col min="14596" max="14596" width="25.375" style="1" customWidth="1"/>
    <col min="14597" max="14597" width="32.875" style="1" customWidth="1"/>
    <col min="14598" max="14598" width="0" style="1" hidden="1" customWidth="1"/>
    <col min="14599" max="14599" width="25.625" style="1" customWidth="1"/>
    <col min="14600" max="14600" width="30.625" style="1" bestFit="1" customWidth="1"/>
    <col min="14601" max="14601" width="17.625" style="1" bestFit="1" customWidth="1"/>
    <col min="14602" max="14602" width="12" style="1" bestFit="1" customWidth="1"/>
    <col min="14603" max="14603" width="28.125" style="1" bestFit="1" customWidth="1"/>
    <col min="14604" max="14604" width="26.75" style="1" bestFit="1" customWidth="1"/>
    <col min="14605" max="14605" width="32.875" style="1" customWidth="1"/>
    <col min="14606" max="14606" width="32.125" style="1" bestFit="1" customWidth="1"/>
    <col min="14607" max="14607" width="17.625" style="1" bestFit="1" customWidth="1"/>
    <col min="14608" max="14608" width="28.375" style="1" bestFit="1" customWidth="1"/>
    <col min="14609" max="14609" width="29.875" style="1" customWidth="1"/>
    <col min="14610" max="14610" width="23.625" style="1" customWidth="1"/>
    <col min="14611" max="14620" width="8" style="1"/>
    <col min="14621" max="14624" width="0" style="1" hidden="1" customWidth="1"/>
    <col min="14625" max="14848" width="8" style="1"/>
    <col min="14849" max="14849" width="15.625" style="1" customWidth="1"/>
    <col min="14850" max="14850" width="13.125" style="1" customWidth="1"/>
    <col min="14851" max="14851" width="28" style="1" bestFit="1" customWidth="1"/>
    <col min="14852" max="14852" width="25.375" style="1" customWidth="1"/>
    <col min="14853" max="14853" width="32.875" style="1" customWidth="1"/>
    <col min="14854" max="14854" width="0" style="1" hidden="1" customWidth="1"/>
    <col min="14855" max="14855" width="25.625" style="1" customWidth="1"/>
    <col min="14856" max="14856" width="30.625" style="1" bestFit="1" customWidth="1"/>
    <col min="14857" max="14857" width="17.625" style="1" bestFit="1" customWidth="1"/>
    <col min="14858" max="14858" width="12" style="1" bestFit="1" customWidth="1"/>
    <col min="14859" max="14859" width="28.125" style="1" bestFit="1" customWidth="1"/>
    <col min="14860" max="14860" width="26.75" style="1" bestFit="1" customWidth="1"/>
    <col min="14861" max="14861" width="32.875" style="1" customWidth="1"/>
    <col min="14862" max="14862" width="32.125" style="1" bestFit="1" customWidth="1"/>
    <col min="14863" max="14863" width="17.625" style="1" bestFit="1" customWidth="1"/>
    <col min="14864" max="14864" width="28.375" style="1" bestFit="1" customWidth="1"/>
    <col min="14865" max="14865" width="29.875" style="1" customWidth="1"/>
    <col min="14866" max="14866" width="23.625" style="1" customWidth="1"/>
    <col min="14867" max="14876" width="8" style="1"/>
    <col min="14877" max="14880" width="0" style="1" hidden="1" customWidth="1"/>
    <col min="14881" max="15104" width="8" style="1"/>
    <col min="15105" max="15105" width="15.625" style="1" customWidth="1"/>
    <col min="15106" max="15106" width="13.125" style="1" customWidth="1"/>
    <col min="15107" max="15107" width="28" style="1" bestFit="1" customWidth="1"/>
    <col min="15108" max="15108" width="25.375" style="1" customWidth="1"/>
    <col min="15109" max="15109" width="32.875" style="1" customWidth="1"/>
    <col min="15110" max="15110" width="0" style="1" hidden="1" customWidth="1"/>
    <col min="15111" max="15111" width="25.625" style="1" customWidth="1"/>
    <col min="15112" max="15112" width="30.625" style="1" bestFit="1" customWidth="1"/>
    <col min="15113" max="15113" width="17.625" style="1" bestFit="1" customWidth="1"/>
    <col min="15114" max="15114" width="12" style="1" bestFit="1" customWidth="1"/>
    <col min="15115" max="15115" width="28.125" style="1" bestFit="1" customWidth="1"/>
    <col min="15116" max="15116" width="26.75" style="1" bestFit="1" customWidth="1"/>
    <col min="15117" max="15117" width="32.875" style="1" customWidth="1"/>
    <col min="15118" max="15118" width="32.125" style="1" bestFit="1" customWidth="1"/>
    <col min="15119" max="15119" width="17.625" style="1" bestFit="1" customWidth="1"/>
    <col min="15120" max="15120" width="28.375" style="1" bestFit="1" customWidth="1"/>
    <col min="15121" max="15121" width="29.875" style="1" customWidth="1"/>
    <col min="15122" max="15122" width="23.625" style="1" customWidth="1"/>
    <col min="15123" max="15132" width="8" style="1"/>
    <col min="15133" max="15136" width="0" style="1" hidden="1" customWidth="1"/>
    <col min="15137" max="15360" width="8" style="1"/>
    <col min="15361" max="15361" width="15.625" style="1" customWidth="1"/>
    <col min="15362" max="15362" width="13.125" style="1" customWidth="1"/>
    <col min="15363" max="15363" width="28" style="1" bestFit="1" customWidth="1"/>
    <col min="15364" max="15364" width="25.375" style="1" customWidth="1"/>
    <col min="15365" max="15365" width="32.875" style="1" customWidth="1"/>
    <col min="15366" max="15366" width="0" style="1" hidden="1" customWidth="1"/>
    <col min="15367" max="15367" width="25.625" style="1" customWidth="1"/>
    <col min="15368" max="15368" width="30.625" style="1" bestFit="1" customWidth="1"/>
    <col min="15369" max="15369" width="17.625" style="1" bestFit="1" customWidth="1"/>
    <col min="15370" max="15370" width="12" style="1" bestFit="1" customWidth="1"/>
    <col min="15371" max="15371" width="28.125" style="1" bestFit="1" customWidth="1"/>
    <col min="15372" max="15372" width="26.75" style="1" bestFit="1" customWidth="1"/>
    <col min="15373" max="15373" width="32.875" style="1" customWidth="1"/>
    <col min="15374" max="15374" width="32.125" style="1" bestFit="1" customWidth="1"/>
    <col min="15375" max="15375" width="17.625" style="1" bestFit="1" customWidth="1"/>
    <col min="15376" max="15376" width="28.375" style="1" bestFit="1" customWidth="1"/>
    <col min="15377" max="15377" width="29.875" style="1" customWidth="1"/>
    <col min="15378" max="15378" width="23.625" style="1" customWidth="1"/>
    <col min="15379" max="15388" width="8" style="1"/>
    <col min="15389" max="15392" width="0" style="1" hidden="1" customWidth="1"/>
    <col min="15393" max="15616" width="8" style="1"/>
    <col min="15617" max="15617" width="15.625" style="1" customWidth="1"/>
    <col min="15618" max="15618" width="13.125" style="1" customWidth="1"/>
    <col min="15619" max="15619" width="28" style="1" bestFit="1" customWidth="1"/>
    <col min="15620" max="15620" width="25.375" style="1" customWidth="1"/>
    <col min="15621" max="15621" width="32.875" style="1" customWidth="1"/>
    <col min="15622" max="15622" width="0" style="1" hidden="1" customWidth="1"/>
    <col min="15623" max="15623" width="25.625" style="1" customWidth="1"/>
    <col min="15624" max="15624" width="30.625" style="1" bestFit="1" customWidth="1"/>
    <col min="15625" max="15625" width="17.625" style="1" bestFit="1" customWidth="1"/>
    <col min="15626" max="15626" width="12" style="1" bestFit="1" customWidth="1"/>
    <col min="15627" max="15627" width="28.125" style="1" bestFit="1" customWidth="1"/>
    <col min="15628" max="15628" width="26.75" style="1" bestFit="1" customWidth="1"/>
    <col min="15629" max="15629" width="32.875" style="1" customWidth="1"/>
    <col min="15630" max="15630" width="32.125" style="1" bestFit="1" customWidth="1"/>
    <col min="15631" max="15631" width="17.625" style="1" bestFit="1" customWidth="1"/>
    <col min="15632" max="15632" width="28.375" style="1" bestFit="1" customWidth="1"/>
    <col min="15633" max="15633" width="29.875" style="1" customWidth="1"/>
    <col min="15634" max="15634" width="23.625" style="1" customWidth="1"/>
    <col min="15635" max="15644" width="8" style="1"/>
    <col min="15645" max="15648" width="0" style="1" hidden="1" customWidth="1"/>
    <col min="15649" max="15872" width="8" style="1"/>
    <col min="15873" max="15873" width="15.625" style="1" customWidth="1"/>
    <col min="15874" max="15874" width="13.125" style="1" customWidth="1"/>
    <col min="15875" max="15875" width="28" style="1" bestFit="1" customWidth="1"/>
    <col min="15876" max="15876" width="25.375" style="1" customWidth="1"/>
    <col min="15877" max="15877" width="32.875" style="1" customWidth="1"/>
    <col min="15878" max="15878" width="0" style="1" hidden="1" customWidth="1"/>
    <col min="15879" max="15879" width="25.625" style="1" customWidth="1"/>
    <col min="15880" max="15880" width="30.625" style="1" bestFit="1" customWidth="1"/>
    <col min="15881" max="15881" width="17.625" style="1" bestFit="1" customWidth="1"/>
    <col min="15882" max="15882" width="12" style="1" bestFit="1" customWidth="1"/>
    <col min="15883" max="15883" width="28.125" style="1" bestFit="1" customWidth="1"/>
    <col min="15884" max="15884" width="26.75" style="1" bestFit="1" customWidth="1"/>
    <col min="15885" max="15885" width="32.875" style="1" customWidth="1"/>
    <col min="15886" max="15886" width="32.125" style="1" bestFit="1" customWidth="1"/>
    <col min="15887" max="15887" width="17.625" style="1" bestFit="1" customWidth="1"/>
    <col min="15888" max="15888" width="28.375" style="1" bestFit="1" customWidth="1"/>
    <col min="15889" max="15889" width="29.875" style="1" customWidth="1"/>
    <col min="15890" max="15890" width="23.625" style="1" customWidth="1"/>
    <col min="15891" max="15900" width="8" style="1"/>
    <col min="15901" max="15904" width="0" style="1" hidden="1" customWidth="1"/>
    <col min="15905" max="16128" width="8" style="1"/>
    <col min="16129" max="16129" width="15.625" style="1" customWidth="1"/>
    <col min="16130" max="16130" width="13.125" style="1" customWidth="1"/>
    <col min="16131" max="16131" width="28" style="1" bestFit="1" customWidth="1"/>
    <col min="16132" max="16132" width="25.375" style="1" customWidth="1"/>
    <col min="16133" max="16133" width="32.875" style="1" customWidth="1"/>
    <col min="16134" max="16134" width="0" style="1" hidden="1" customWidth="1"/>
    <col min="16135" max="16135" width="25.625" style="1" customWidth="1"/>
    <col min="16136" max="16136" width="30.625" style="1" bestFit="1" customWidth="1"/>
    <col min="16137" max="16137" width="17.625" style="1" bestFit="1" customWidth="1"/>
    <col min="16138" max="16138" width="12" style="1" bestFit="1" customWidth="1"/>
    <col min="16139" max="16139" width="28.125" style="1" bestFit="1" customWidth="1"/>
    <col min="16140" max="16140" width="26.75" style="1" bestFit="1" customWidth="1"/>
    <col min="16141" max="16141" width="32.875" style="1" customWidth="1"/>
    <col min="16142" max="16142" width="32.125" style="1" bestFit="1" customWidth="1"/>
    <col min="16143" max="16143" width="17.625" style="1" bestFit="1" customWidth="1"/>
    <col min="16144" max="16144" width="28.375" style="1" bestFit="1" customWidth="1"/>
    <col min="16145" max="16145" width="29.875" style="1" customWidth="1"/>
    <col min="16146" max="16146" width="23.625" style="1" customWidth="1"/>
    <col min="16147" max="16156" width="8" style="1"/>
    <col min="16157" max="16160" width="0" style="1" hidden="1" customWidth="1"/>
    <col min="16161" max="16384" width="8" style="1"/>
  </cols>
  <sheetData>
    <row r="1" spans="1:31" ht="30" customHeight="1" x14ac:dyDescent="0.15">
      <c r="A1" s="56" t="s">
        <v>1</v>
      </c>
      <c r="D1" s="57"/>
      <c r="H1" s="58"/>
      <c r="I1" s="58"/>
      <c r="J1" s="58"/>
      <c r="K1" s="58"/>
      <c r="L1" s="58"/>
      <c r="M1" s="58"/>
      <c r="N1" s="58"/>
      <c r="O1" s="58"/>
    </row>
    <row r="2" spans="1:31" ht="44.25" customHeight="1" x14ac:dyDescent="0.15">
      <c r="A2" s="212" t="s">
        <v>2</v>
      </c>
      <c r="B2" s="212"/>
      <c r="C2" s="212"/>
      <c r="D2" s="212"/>
      <c r="E2" s="212"/>
      <c r="F2" s="212"/>
      <c r="G2" s="212"/>
      <c r="H2" s="212"/>
      <c r="I2" s="212"/>
      <c r="J2" s="212"/>
      <c r="K2" s="212"/>
      <c r="L2" s="212"/>
      <c r="M2" s="212"/>
      <c r="N2" s="212"/>
      <c r="O2" s="212"/>
      <c r="P2" s="212"/>
      <c r="Q2" s="212"/>
      <c r="R2" s="212"/>
    </row>
    <row r="3" spans="1:31" ht="43.5" customHeight="1" thickBot="1" x14ac:dyDescent="0.25">
      <c r="G3" s="60"/>
      <c r="H3" s="60"/>
      <c r="I3" s="61"/>
      <c r="J3" s="61"/>
      <c r="K3" s="61"/>
      <c r="L3" s="62"/>
      <c r="M3" s="63"/>
      <c r="N3" s="63"/>
      <c r="O3" s="63"/>
      <c r="R3" s="64" t="s">
        <v>3</v>
      </c>
    </row>
    <row r="4" spans="1:31" s="104" customFormat="1" ht="108" customHeight="1" x14ac:dyDescent="0.15">
      <c r="A4" s="65" t="s">
        <v>4</v>
      </c>
      <c r="B4" s="66" t="s">
        <v>5</v>
      </c>
      <c r="C4" s="67" t="s">
        <v>6</v>
      </c>
      <c r="D4" s="68" t="s">
        <v>7</v>
      </c>
      <c r="E4" s="69" t="s">
        <v>8</v>
      </c>
      <c r="F4" s="68" t="s">
        <v>9</v>
      </c>
      <c r="G4" s="68" t="s">
        <v>10</v>
      </c>
      <c r="H4" s="67" t="s">
        <v>11</v>
      </c>
      <c r="I4" s="70" t="s">
        <v>12</v>
      </c>
      <c r="J4" s="67" t="s">
        <v>13</v>
      </c>
      <c r="K4" s="67" t="s">
        <v>191</v>
      </c>
      <c r="L4" s="67" t="s">
        <v>14</v>
      </c>
      <c r="M4" s="71" t="s">
        <v>15</v>
      </c>
      <c r="N4" s="71" t="s">
        <v>16</v>
      </c>
      <c r="O4" s="71" t="s">
        <v>17</v>
      </c>
      <c r="P4" s="67" t="s">
        <v>18</v>
      </c>
      <c r="Q4" s="211" t="s">
        <v>19</v>
      </c>
      <c r="R4" s="72" t="s">
        <v>20</v>
      </c>
      <c r="AD4" s="104" t="s">
        <v>0</v>
      </c>
      <c r="AE4" s="104" t="s">
        <v>21</v>
      </c>
    </row>
    <row r="5" spans="1:31" ht="45" customHeight="1" x14ac:dyDescent="0.15">
      <c r="A5" s="73"/>
      <c r="B5" s="74"/>
      <c r="C5" s="75"/>
      <c r="D5" s="76"/>
      <c r="E5" s="77"/>
      <c r="F5" s="78" t="str">
        <f>D5&amp;E5</f>
        <v/>
      </c>
      <c r="G5" s="76"/>
      <c r="H5" s="76"/>
      <c r="I5" s="79"/>
      <c r="J5" s="80"/>
      <c r="K5" s="80"/>
      <c r="L5" s="81" t="str">
        <f>IFERROR((I5+K5/J5),"")</f>
        <v/>
      </c>
      <c r="M5" s="81" t="str" cm="1">
        <f t="array" ref="M5">IFERROR(_xlfn.IFS(H5="移乗介護",1000000,H5="入浴支援",1000000,H5="移動支援",300000,H5="排泄支援",300000,H5="見守り・コミュニケーション",300000,H5="機能訓練支援",300000,H5="栄養管理支援",300000),"")</f>
        <v/>
      </c>
      <c r="N5" s="81">
        <f>MIN(L5:M5)</f>
        <v>0</v>
      </c>
      <c r="O5" s="119">
        <f>J5*N5</f>
        <v>0</v>
      </c>
      <c r="P5" s="82">
        <f>SUMIF($F5:$F29,F5,$O5:$O29)</f>
        <v>0</v>
      </c>
      <c r="Q5" s="120" t="str">
        <f>IF(P5&gt;0,IFERROR(VLOOKUP($C5,$AD$5:$AE$28,2,FALSE),""),"")</f>
        <v/>
      </c>
      <c r="R5" s="121">
        <f>MIN(P5:Q5)</f>
        <v>0</v>
      </c>
      <c r="AD5" t="s">
        <v>22</v>
      </c>
      <c r="AE5" s="83">
        <v>2100000</v>
      </c>
    </row>
    <row r="6" spans="1:31" ht="45" customHeight="1" x14ac:dyDescent="0.15">
      <c r="A6" s="73"/>
      <c r="B6" s="74"/>
      <c r="C6" s="75"/>
      <c r="D6" s="76"/>
      <c r="E6" s="77"/>
      <c r="F6" s="78" t="str">
        <f>D6&amp;E6</f>
        <v/>
      </c>
      <c r="G6" s="84"/>
      <c r="H6" s="76"/>
      <c r="I6" s="79"/>
      <c r="J6" s="80"/>
      <c r="K6" s="80"/>
      <c r="L6" s="81" t="str">
        <f t="shared" ref="L6:L29" si="0">IFERROR((I6+K6/J6),"")</f>
        <v/>
      </c>
      <c r="M6" s="81" t="str" cm="1">
        <f t="array" ref="M6">IFERROR(_xlfn.IFS(H6="移乗介護",1000000,H6="入浴支援",1000000,H6="移動支援",300000,H6="排泄支援",300000,H6="見守り・コミュニケーション",300000,H6="機能訓練支援",300000,H6="栄養管理支援",300000),"")</f>
        <v/>
      </c>
      <c r="N6" s="81">
        <f t="shared" ref="N6:N29" si="1">MIN(L6:M6)</f>
        <v>0</v>
      </c>
      <c r="O6" s="119">
        <f t="shared" ref="O6:O29" si="2">J6*N6</f>
        <v>0</v>
      </c>
      <c r="P6" s="82" t="str">
        <f>IF($F$6=$F$5,"",SUMIF($F$5:$F$29,F6,$O$5:$O$29))</f>
        <v/>
      </c>
      <c r="Q6" s="120" t="str">
        <f>IF($P6="","",IF(P6&gt;0,IFERROR(VLOOKUP($C6,$AD$5:$AE$28,2,FALSE),""),""))</f>
        <v/>
      </c>
      <c r="R6" s="121">
        <f t="shared" ref="R6:R29" si="3">MIN(P6:Q6)</f>
        <v>0</v>
      </c>
      <c r="AD6" t="s">
        <v>23</v>
      </c>
      <c r="AE6" s="83">
        <v>1500000</v>
      </c>
    </row>
    <row r="7" spans="1:31" ht="45" customHeight="1" x14ac:dyDescent="0.15">
      <c r="A7" s="73"/>
      <c r="B7" s="74"/>
      <c r="C7" s="75"/>
      <c r="D7" s="76"/>
      <c r="E7" s="77"/>
      <c r="F7" s="78" t="str">
        <f t="shared" ref="F7:F29" si="4">D7&amp;E7</f>
        <v/>
      </c>
      <c r="G7" s="76"/>
      <c r="H7" s="76"/>
      <c r="I7" s="79"/>
      <c r="J7" s="80"/>
      <c r="K7" s="80"/>
      <c r="L7" s="81" t="str">
        <f t="shared" si="0"/>
        <v/>
      </c>
      <c r="M7" s="81" t="str" cm="1">
        <f t="array" ref="M7">IFERROR(_xlfn.IFS(H7="移乗介護",1000000,H7="入浴支援",1000000,H7="移動支援",300000,H7="排泄支援",300000,H7="見守り・コミュニケーション",300000,H7="機能訓練支援",300000,H7="栄養管理支援",300000),"")</f>
        <v/>
      </c>
      <c r="N7" s="81">
        <f t="shared" si="1"/>
        <v>0</v>
      </c>
      <c r="O7" s="119">
        <f t="shared" si="2"/>
        <v>0</v>
      </c>
      <c r="P7" s="82" t="str">
        <f>IF(OR(F7=$F$5,F7=$F$6),"",SUMIF($F$5:$F$29,F7,$O$5:$O$29))</f>
        <v/>
      </c>
      <c r="Q7" s="120" t="str">
        <f t="shared" ref="Q7:Q28" si="5">IF($P7="","",IF(P7&gt;0,IFERROR(VLOOKUP($C7,$AD$5:$AE$28,2,FALSE),""),""))</f>
        <v/>
      </c>
      <c r="R7" s="121">
        <f t="shared" si="3"/>
        <v>0</v>
      </c>
      <c r="AD7" t="s">
        <v>24</v>
      </c>
      <c r="AE7" s="83">
        <v>1200000</v>
      </c>
    </row>
    <row r="8" spans="1:31" ht="45" customHeight="1" x14ac:dyDescent="0.15">
      <c r="A8" s="73"/>
      <c r="B8" s="74"/>
      <c r="C8" s="75"/>
      <c r="D8" s="76"/>
      <c r="E8" s="77"/>
      <c r="F8" s="78" t="str">
        <f t="shared" si="4"/>
        <v/>
      </c>
      <c r="G8" s="84"/>
      <c r="H8" s="76"/>
      <c r="I8" s="79"/>
      <c r="J8" s="80"/>
      <c r="K8" s="80"/>
      <c r="L8" s="81" t="str">
        <f t="shared" si="0"/>
        <v/>
      </c>
      <c r="M8" s="81" t="str" cm="1">
        <f t="array" ref="M8">IFERROR(_xlfn.IFS(H8="移乗介護",1000000,H8="入浴支援",1000000,H8="移動支援",300000,H8="排泄支援",300000,H8="見守り・コミュニケーション",300000,H8="機能訓練支援",300000,H8="栄養管理支援",300000),"")</f>
        <v/>
      </c>
      <c r="N8" s="81">
        <f t="shared" si="1"/>
        <v>0</v>
      </c>
      <c r="O8" s="119">
        <f t="shared" si="2"/>
        <v>0</v>
      </c>
      <c r="P8" s="82" t="str">
        <f>IF(OR(F8=$F$5,F8=$F$6,F8=$F$7),"",SUMIF($F$5:$F$29,F8,$O$5:$O$29))</f>
        <v/>
      </c>
      <c r="Q8" s="120" t="str">
        <f t="shared" si="5"/>
        <v/>
      </c>
      <c r="R8" s="121">
        <f t="shared" si="3"/>
        <v>0</v>
      </c>
      <c r="AD8" t="s">
        <v>25</v>
      </c>
      <c r="AE8" s="83">
        <v>1200000</v>
      </c>
    </row>
    <row r="9" spans="1:31" ht="45" customHeight="1" x14ac:dyDescent="0.15">
      <c r="A9" s="73"/>
      <c r="B9" s="74"/>
      <c r="C9" s="75"/>
      <c r="D9" s="76"/>
      <c r="E9" s="77"/>
      <c r="F9" s="78" t="str">
        <f t="shared" si="4"/>
        <v/>
      </c>
      <c r="G9" s="76"/>
      <c r="H9" s="76"/>
      <c r="I9" s="79"/>
      <c r="J9" s="80"/>
      <c r="K9" s="80"/>
      <c r="L9" s="81" t="str">
        <f t="shared" si="0"/>
        <v/>
      </c>
      <c r="M9" s="81" t="str" cm="1">
        <f t="array" ref="M9">IFERROR(_xlfn.IFS(H9="移乗介護",1000000,H9="入浴支援",1000000,H9="移動支援",300000,H9="排泄支援",300000,H9="見守り・コミュニケーション",300000,H9="機能訓練支援",300000,H9="栄養管理支援",300000),"")</f>
        <v/>
      </c>
      <c r="N9" s="81">
        <f t="shared" si="1"/>
        <v>0</v>
      </c>
      <c r="O9" s="119">
        <f t="shared" si="2"/>
        <v>0</v>
      </c>
      <c r="P9" s="82" t="str">
        <f>IF(OR(F9=$F$5,F9=$F$6,F9=$F$7,F9=$F$8),"",SUMIF($F$5:$F$29,F9,$O$5:$O$29))</f>
        <v/>
      </c>
      <c r="Q9" s="120" t="str">
        <f t="shared" si="5"/>
        <v/>
      </c>
      <c r="R9" s="121">
        <f t="shared" si="3"/>
        <v>0</v>
      </c>
      <c r="AD9" t="s">
        <v>26</v>
      </c>
      <c r="AE9" s="83">
        <v>1200000</v>
      </c>
    </row>
    <row r="10" spans="1:31" ht="45" customHeight="1" x14ac:dyDescent="0.15">
      <c r="A10" s="73"/>
      <c r="B10" s="74"/>
      <c r="C10" s="75"/>
      <c r="D10" s="76"/>
      <c r="E10" s="77"/>
      <c r="F10" s="78" t="str">
        <f t="shared" si="4"/>
        <v/>
      </c>
      <c r="G10" s="84"/>
      <c r="H10" s="76"/>
      <c r="I10" s="79"/>
      <c r="J10" s="80"/>
      <c r="K10" s="80"/>
      <c r="L10" s="81" t="str">
        <f t="shared" si="0"/>
        <v/>
      </c>
      <c r="M10" s="81" t="str" cm="1">
        <f t="array" ref="M10">IFERROR(_xlfn.IFS(H10="移乗介護",1000000,H10="入浴支援",1000000,H10="移動支援",300000,H10="排泄支援",300000,H10="見守り・コミュニケーション",300000,H10="機能訓練支援",300000,H10="栄養管理支援",300000),"")</f>
        <v/>
      </c>
      <c r="N10" s="81">
        <f t="shared" si="1"/>
        <v>0</v>
      </c>
      <c r="O10" s="119">
        <f t="shared" si="2"/>
        <v>0</v>
      </c>
      <c r="P10" s="82" t="str">
        <f>IF(OR(F10=$F$5,F10=$F$6,F10=$F$7,F10=$F$8,F10=$F$9),"",SUMIF($F$5:$F$29,F10,$O$5:$O$29))</f>
        <v/>
      </c>
      <c r="Q10" s="120" t="str">
        <f t="shared" si="5"/>
        <v/>
      </c>
      <c r="R10" s="121">
        <f t="shared" si="3"/>
        <v>0</v>
      </c>
      <c r="AD10" s="1" t="s">
        <v>27</v>
      </c>
      <c r="AE10" s="83">
        <v>1200000</v>
      </c>
    </row>
    <row r="11" spans="1:31" ht="45" customHeight="1" x14ac:dyDescent="0.15">
      <c r="A11" s="73"/>
      <c r="B11" s="74"/>
      <c r="C11" s="75"/>
      <c r="D11" s="76"/>
      <c r="E11" s="77"/>
      <c r="F11" s="78" t="str">
        <f t="shared" si="4"/>
        <v/>
      </c>
      <c r="G11" s="76"/>
      <c r="H11" s="76"/>
      <c r="I11" s="79"/>
      <c r="J11" s="80"/>
      <c r="K11" s="80"/>
      <c r="L11" s="81" t="str">
        <f t="shared" si="0"/>
        <v/>
      </c>
      <c r="M11" s="81" t="str" cm="1">
        <f t="array" ref="M11">IFERROR(_xlfn.IFS(H11="移乗介護",1000000,H11="入浴支援",1000000,H11="移動支援",300000,H11="排泄支援",300000,H11="見守り・コミュニケーション",300000,H11="機能訓練支援",300000,H11="栄養管理支援",300000),"")</f>
        <v/>
      </c>
      <c r="N11" s="81">
        <f t="shared" si="1"/>
        <v>0</v>
      </c>
      <c r="O11" s="119">
        <f t="shared" si="2"/>
        <v>0</v>
      </c>
      <c r="P11" s="82" t="str">
        <f>IF(OR(F11=$F$5,F11=$F$6,F11=$F$7,F11=$F$8,F11=$F$9,F11=$F$10),"",SUMIF($F$5:$F$29,F11,$O$5:$O$29))</f>
        <v/>
      </c>
      <c r="Q11" s="120" t="str">
        <f t="shared" si="5"/>
        <v/>
      </c>
      <c r="R11" s="121">
        <f t="shared" si="3"/>
        <v>0</v>
      </c>
      <c r="AD11" s="1" t="s">
        <v>28</v>
      </c>
      <c r="AE11" s="83">
        <v>1200000</v>
      </c>
    </row>
    <row r="12" spans="1:31" ht="45" customHeight="1" x14ac:dyDescent="0.15">
      <c r="A12" s="73"/>
      <c r="B12" s="74"/>
      <c r="C12" s="75"/>
      <c r="D12" s="76"/>
      <c r="E12" s="77"/>
      <c r="F12" s="78" t="str">
        <f t="shared" si="4"/>
        <v/>
      </c>
      <c r="G12" s="84"/>
      <c r="H12" s="76"/>
      <c r="I12" s="79"/>
      <c r="J12" s="80"/>
      <c r="K12" s="80"/>
      <c r="L12" s="81" t="str">
        <f t="shared" si="0"/>
        <v/>
      </c>
      <c r="M12" s="81" t="str" cm="1">
        <f t="array" ref="M12">IFERROR(_xlfn.IFS(H12="移乗介護",1000000,H12="入浴支援",1000000,H12="移動支援",300000,H12="排泄支援",300000,H12="見守り・コミュニケーション",300000,H12="機能訓練支援",300000,H12="栄養管理支援",300000),"")</f>
        <v/>
      </c>
      <c r="N12" s="81">
        <f t="shared" si="1"/>
        <v>0</v>
      </c>
      <c r="O12" s="119">
        <f t="shared" si="2"/>
        <v>0</v>
      </c>
      <c r="P12" s="82" t="str">
        <f>IF(OR(F12=$F$5,F12=$F$6,F12=$F$7,F12=$F$8,F12=$F$9,F12=$F$10,F12=$F$11),"",SUMIF($F$5:$F$29,F12,$O$5:$O$29))</f>
        <v/>
      </c>
      <c r="Q12" s="120" t="str">
        <f t="shared" si="5"/>
        <v/>
      </c>
      <c r="R12" s="121">
        <f t="shared" si="3"/>
        <v>0</v>
      </c>
      <c r="AD12" s="1" t="s">
        <v>29</v>
      </c>
      <c r="AE12" s="83">
        <v>1200000</v>
      </c>
    </row>
    <row r="13" spans="1:31" ht="45" customHeight="1" x14ac:dyDescent="0.15">
      <c r="A13" s="73"/>
      <c r="B13" s="74"/>
      <c r="C13" s="75"/>
      <c r="D13" s="76"/>
      <c r="E13" s="77"/>
      <c r="F13" s="78" t="str">
        <f t="shared" si="4"/>
        <v/>
      </c>
      <c r="G13" s="76"/>
      <c r="H13" s="76"/>
      <c r="I13" s="79"/>
      <c r="J13" s="80"/>
      <c r="K13" s="80"/>
      <c r="L13" s="81" t="str">
        <f t="shared" si="0"/>
        <v/>
      </c>
      <c r="M13" s="81" t="str" cm="1">
        <f t="array" ref="M13">IFERROR(_xlfn.IFS(H13="移乗介護",1000000,H13="入浴支援",1000000,H13="移動支援",300000,H13="排泄支援",300000,H13="見守り・コミュニケーション",300000,H13="機能訓練支援",300000,H13="栄養管理支援",300000),"")</f>
        <v/>
      </c>
      <c r="N13" s="81">
        <f t="shared" si="1"/>
        <v>0</v>
      </c>
      <c r="O13" s="119">
        <f t="shared" si="2"/>
        <v>0</v>
      </c>
      <c r="P13" s="82" t="str">
        <f>IF(OR(F13=$F$5,F13=$F$6,F13=$F$7,F13=$F$8,F13=$F$9,F13=$F$10,F13=$F$11,F13=$F$12),"",SUMIF($F$5:$F$29,F13,$O$5:$O$29))</f>
        <v/>
      </c>
      <c r="Q13" s="120" t="str">
        <f t="shared" si="5"/>
        <v/>
      </c>
      <c r="R13" s="121">
        <f t="shared" si="3"/>
        <v>0</v>
      </c>
      <c r="AD13" s="1" t="s">
        <v>30</v>
      </c>
      <c r="AE13" s="83">
        <v>1200000</v>
      </c>
    </row>
    <row r="14" spans="1:31" ht="45" customHeight="1" x14ac:dyDescent="0.15">
      <c r="A14" s="73"/>
      <c r="B14" s="74"/>
      <c r="C14" s="75"/>
      <c r="D14" s="76"/>
      <c r="E14" s="77"/>
      <c r="F14" s="78" t="str">
        <f t="shared" si="4"/>
        <v/>
      </c>
      <c r="G14" s="84"/>
      <c r="H14" s="76"/>
      <c r="I14" s="79"/>
      <c r="J14" s="80"/>
      <c r="K14" s="80"/>
      <c r="L14" s="81" t="str">
        <f t="shared" si="0"/>
        <v/>
      </c>
      <c r="M14" s="81" t="str" cm="1">
        <f t="array" ref="M14">IFERROR(_xlfn.IFS(H14="移乗介護",1000000,H14="入浴支援",1000000,H14="移動支援",300000,H14="排泄支援",300000,H14="見守り・コミュニケーション",300000,H14="機能訓練支援",300000,H14="栄養管理支援",300000),"")</f>
        <v/>
      </c>
      <c r="N14" s="81">
        <f t="shared" si="1"/>
        <v>0</v>
      </c>
      <c r="O14" s="119">
        <f t="shared" si="2"/>
        <v>0</v>
      </c>
      <c r="P14" s="82" t="str">
        <f>IF(OR(F14=$F$5,F14=$F$6,F14=$F$7,F14=$F$8,F14=$F$9,F14=$F$10,F14=$F$11,F14=$F$12,F14=$F$13),"",SUMIF($F$5:$F$29,F14,$O$5:$O$29))</f>
        <v/>
      </c>
      <c r="Q14" s="120" t="str">
        <f t="shared" si="5"/>
        <v/>
      </c>
      <c r="R14" s="121">
        <f t="shared" si="3"/>
        <v>0</v>
      </c>
      <c r="AD14" s="1" t="s">
        <v>31</v>
      </c>
      <c r="AE14" s="83">
        <v>1200000</v>
      </c>
    </row>
    <row r="15" spans="1:31" ht="45" customHeight="1" x14ac:dyDescent="0.15">
      <c r="A15" s="73"/>
      <c r="B15" s="74"/>
      <c r="C15" s="75"/>
      <c r="D15" s="76"/>
      <c r="E15" s="77"/>
      <c r="F15" s="78" t="str">
        <f t="shared" si="4"/>
        <v/>
      </c>
      <c r="G15" s="76"/>
      <c r="H15" s="76"/>
      <c r="I15" s="79"/>
      <c r="J15" s="80"/>
      <c r="K15" s="80"/>
      <c r="L15" s="81" t="str">
        <f t="shared" si="0"/>
        <v/>
      </c>
      <c r="M15" s="81" t="str" cm="1">
        <f t="array" ref="M15">IFERROR(_xlfn.IFS(H15="移乗介護",1000000,H15="入浴支援",1000000,H15="移動支援",300000,H15="排泄支援",300000,H15="見守り・コミュニケーション",300000,H15="機能訓練支援",300000,H15="栄養管理支援",300000),"")</f>
        <v/>
      </c>
      <c r="N15" s="81">
        <f t="shared" si="1"/>
        <v>0</v>
      </c>
      <c r="O15" s="119">
        <f t="shared" si="2"/>
        <v>0</v>
      </c>
      <c r="P15" s="82" t="str">
        <f>IF(OR(F15=$F$5,F15=$F$6,F15=$F$7,F15=$F$8,F15=$F$9,F15=$F$10,F15=$F$11,F15=$F$12,F15=$F$13,F15=$F$14),"",SUMIF($F$5:$F$29,F15,$O$5:$O$29))</f>
        <v/>
      </c>
      <c r="Q15" s="120" t="str">
        <f t="shared" si="5"/>
        <v/>
      </c>
      <c r="R15" s="121">
        <f t="shared" si="3"/>
        <v>0</v>
      </c>
      <c r="AD15" s="1" t="s">
        <v>32</v>
      </c>
      <c r="AE15" s="83">
        <v>1200000</v>
      </c>
    </row>
    <row r="16" spans="1:31" ht="45" customHeight="1" x14ac:dyDescent="0.15">
      <c r="A16" s="73"/>
      <c r="B16" s="74"/>
      <c r="C16" s="75"/>
      <c r="D16" s="76"/>
      <c r="E16" s="77"/>
      <c r="F16" s="78" t="str">
        <f t="shared" si="4"/>
        <v/>
      </c>
      <c r="G16" s="84"/>
      <c r="H16" s="76"/>
      <c r="I16" s="79"/>
      <c r="J16" s="80"/>
      <c r="K16" s="80"/>
      <c r="L16" s="81" t="str">
        <f t="shared" si="0"/>
        <v/>
      </c>
      <c r="M16" s="81" t="str" cm="1">
        <f t="array" ref="M16">IFERROR(_xlfn.IFS(H16="移乗介護",1000000,H16="入浴支援",1000000,H16="移動支援",300000,H16="排泄支援",300000,H16="見守り・コミュニケーション",300000,H16="機能訓練支援",300000,H16="栄養管理支援",300000),"")</f>
        <v/>
      </c>
      <c r="N16" s="81">
        <f t="shared" si="1"/>
        <v>0</v>
      </c>
      <c r="O16" s="119">
        <f t="shared" si="2"/>
        <v>0</v>
      </c>
      <c r="P16" s="82" t="str">
        <f>IF(OR(F16=$F$5,F16=$F$6,F16=$F$7,F16=$F$8,F16=$F$9,F16=$F$10,F16=$F$11,F16=$F$12,F16=$F$13,F16=$F$14,F16=$F$15),"",SUMIF($F$5:$F$29,F16,$O$5:$O$29))</f>
        <v/>
      </c>
      <c r="Q16" s="120" t="str">
        <f t="shared" si="5"/>
        <v/>
      </c>
      <c r="R16" s="121">
        <f t="shared" si="3"/>
        <v>0</v>
      </c>
      <c r="AD16" s="1" t="s">
        <v>33</v>
      </c>
      <c r="AE16" s="83">
        <v>1200000</v>
      </c>
    </row>
    <row r="17" spans="1:31" ht="45" customHeight="1" x14ac:dyDescent="0.15">
      <c r="A17" s="73"/>
      <c r="B17" s="74"/>
      <c r="C17" s="75"/>
      <c r="D17" s="76"/>
      <c r="E17" s="77"/>
      <c r="F17" s="78" t="str">
        <f t="shared" si="4"/>
        <v/>
      </c>
      <c r="G17" s="76"/>
      <c r="H17" s="76"/>
      <c r="I17" s="79"/>
      <c r="J17" s="80"/>
      <c r="K17" s="80"/>
      <c r="L17" s="81" t="str">
        <f t="shared" si="0"/>
        <v/>
      </c>
      <c r="M17" s="81" t="str" cm="1">
        <f t="array" ref="M17">IFERROR(_xlfn.IFS(H17="移乗介護",1000000,H17="入浴支援",1000000,H17="移動支援",300000,H17="排泄支援",300000,H17="見守り・コミュニケーション",300000,H17="機能訓練支援",300000,H17="栄養管理支援",300000),"")</f>
        <v/>
      </c>
      <c r="N17" s="81">
        <f t="shared" si="1"/>
        <v>0</v>
      </c>
      <c r="O17" s="119">
        <f t="shared" si="2"/>
        <v>0</v>
      </c>
      <c r="P17" s="82" t="str">
        <f>IF(OR(F17=$F$5,F17=$F$6,F17=$F$7,F17=$F$8,F17=$F$9,F17=$F$10,F17=$F$11,F17=$F$12,F17=$F$13,F17=$F$14,F17=$F$15,F17=$F$16),"",SUMIF($F$5:$F$29,F17,$O$5:$O$29))</f>
        <v/>
      </c>
      <c r="Q17" s="120" t="str">
        <f t="shared" si="5"/>
        <v/>
      </c>
      <c r="R17" s="121">
        <f t="shared" si="3"/>
        <v>0</v>
      </c>
      <c r="AD17" s="1" t="s">
        <v>34</v>
      </c>
      <c r="AE17" s="83">
        <v>1200000</v>
      </c>
    </row>
    <row r="18" spans="1:31" ht="45" customHeight="1" x14ac:dyDescent="0.15">
      <c r="A18" s="73"/>
      <c r="B18" s="74"/>
      <c r="C18" s="75"/>
      <c r="D18" s="76"/>
      <c r="E18" s="77"/>
      <c r="F18" s="78" t="str">
        <f t="shared" si="4"/>
        <v/>
      </c>
      <c r="G18" s="76"/>
      <c r="H18" s="76"/>
      <c r="I18" s="79"/>
      <c r="J18" s="80"/>
      <c r="K18" s="80"/>
      <c r="L18" s="81" t="str">
        <f t="shared" si="0"/>
        <v/>
      </c>
      <c r="M18" s="81" t="str" cm="1">
        <f t="array" ref="M18">IFERROR(_xlfn.IFS(H18="移乗介護",1000000,H18="入浴支援",1000000,H18="移動支援",300000,H18="排泄支援",300000,H18="見守り・コミュニケーション",300000,H18="機能訓練支援",300000,H18="栄養管理支援",300000),"")</f>
        <v/>
      </c>
      <c r="N18" s="81">
        <f t="shared" si="1"/>
        <v>0</v>
      </c>
      <c r="O18" s="119">
        <f t="shared" si="2"/>
        <v>0</v>
      </c>
      <c r="P18" s="82" t="str">
        <f>IF(OR(F18=$F$5,F18=$F$6,F18=$F$7,F18=$F$8,F18=$F$9,F18=$F$10,F18=$F$11,F18=$F$12,F18=$F$13,F18=$F$14,F18=$F$15,F18=$F$16,F18=$F$17),"",SUMIF($F$5:$F$29,F18,$O$5:$O$29))</f>
        <v/>
      </c>
      <c r="Q18" s="120" t="str">
        <f t="shared" si="5"/>
        <v/>
      </c>
      <c r="R18" s="121">
        <f t="shared" si="3"/>
        <v>0</v>
      </c>
      <c r="AD18" s="1" t="s">
        <v>35</v>
      </c>
      <c r="AE18" s="83">
        <v>1200000</v>
      </c>
    </row>
    <row r="19" spans="1:31" ht="45" customHeight="1" x14ac:dyDescent="0.15">
      <c r="A19" s="73"/>
      <c r="B19" s="74"/>
      <c r="C19" s="75"/>
      <c r="D19" s="76"/>
      <c r="E19" s="77"/>
      <c r="F19" s="78" t="str">
        <f t="shared" si="4"/>
        <v/>
      </c>
      <c r="G19" s="76"/>
      <c r="H19" s="76"/>
      <c r="I19" s="79"/>
      <c r="J19" s="80"/>
      <c r="K19" s="80"/>
      <c r="L19" s="81" t="str">
        <f t="shared" si="0"/>
        <v/>
      </c>
      <c r="M19" s="81" t="str" cm="1">
        <f t="array" ref="M19">IFERROR(_xlfn.IFS(H19="移乗介護",1000000,H19="入浴支援",1000000,H19="移動支援",300000,H19="排泄支援",300000,H19="見守り・コミュニケーション",300000,H19="機能訓練支援",300000,H19="栄養管理支援",300000),"")</f>
        <v/>
      </c>
      <c r="N19" s="81">
        <f t="shared" si="1"/>
        <v>0</v>
      </c>
      <c r="O19" s="119">
        <f t="shared" si="2"/>
        <v>0</v>
      </c>
      <c r="P19" s="82" t="str">
        <f>IF(OR(F19=$F$5,F19=$F$6,F19=$F$7,F19=$F$8,F19=$F$9,F19=$F$10,F19=$F$11,F19=$F$12,F19=$F$13,F19=$F$14,F19=$F$15,F19=$F$16,F19=$F$17,F19=$F$18),"",SUMIF($F$5:$F$29,F19,$O$5:$O$29))</f>
        <v/>
      </c>
      <c r="Q19" s="120" t="str">
        <f t="shared" si="5"/>
        <v/>
      </c>
      <c r="R19" s="121">
        <f t="shared" si="3"/>
        <v>0</v>
      </c>
      <c r="AD19" s="1" t="s">
        <v>36</v>
      </c>
      <c r="AE19" s="83">
        <v>1200000</v>
      </c>
    </row>
    <row r="20" spans="1:31" ht="45" customHeight="1" x14ac:dyDescent="0.15">
      <c r="A20" s="73"/>
      <c r="B20" s="74"/>
      <c r="C20" s="75"/>
      <c r="D20" s="76"/>
      <c r="E20" s="77"/>
      <c r="F20" s="78" t="str">
        <f t="shared" si="4"/>
        <v/>
      </c>
      <c r="G20" s="76"/>
      <c r="H20" s="76"/>
      <c r="I20" s="79"/>
      <c r="J20" s="80"/>
      <c r="K20" s="80"/>
      <c r="L20" s="81" t="str">
        <f t="shared" si="0"/>
        <v/>
      </c>
      <c r="M20" s="81" t="str" cm="1">
        <f t="array" ref="M20">IFERROR(_xlfn.IFS(H20="移乗介護",1000000,H20="入浴支援",1000000,H20="移動支援",300000,H20="排泄支援",300000,H20="見守り・コミュニケーション",300000,H20="機能訓練支援",300000,H20="栄養管理支援",300000),"")</f>
        <v/>
      </c>
      <c r="N20" s="81">
        <f t="shared" si="1"/>
        <v>0</v>
      </c>
      <c r="O20" s="119">
        <f t="shared" si="2"/>
        <v>0</v>
      </c>
      <c r="P20" s="82" t="str">
        <f>IF(OR(F20=$F$5,F20=$F$6,F20=$F$7,F20=$F$8,F20=$F$9,F20=$F$10,F20=$F$11,F20=$F$12,F20=$F$13,F20=$F$14,F20=$F$15,F20=$F$16,F20=$F$17,F20=$F$18,F20=$F$19),"",SUMIF($F$5:$F$29,F20,$O$5:$O$29))</f>
        <v/>
      </c>
      <c r="Q20" s="120" t="str">
        <f t="shared" si="5"/>
        <v/>
      </c>
      <c r="R20" s="121">
        <f t="shared" si="3"/>
        <v>0</v>
      </c>
      <c r="AD20" s="1" t="s">
        <v>37</v>
      </c>
      <c r="AE20" s="83">
        <v>1200000</v>
      </c>
    </row>
    <row r="21" spans="1:31" ht="45" customHeight="1" x14ac:dyDescent="0.15">
      <c r="A21" s="73"/>
      <c r="B21" s="74"/>
      <c r="C21" s="75"/>
      <c r="D21" s="76"/>
      <c r="E21" s="77"/>
      <c r="F21" s="78" t="str">
        <f t="shared" si="4"/>
        <v/>
      </c>
      <c r="G21" s="76"/>
      <c r="H21" s="76"/>
      <c r="I21" s="79"/>
      <c r="J21" s="80"/>
      <c r="K21" s="80"/>
      <c r="L21" s="81" t="str">
        <f t="shared" si="0"/>
        <v/>
      </c>
      <c r="M21" s="81" t="str" cm="1">
        <f t="array" ref="M21">IFERROR(_xlfn.IFS(H21="移乗介護",1000000,H21="入浴支援",1000000,H21="移動支援",300000,H21="排泄支援",300000,H21="見守り・コミュニケーション",300000,H21="機能訓練支援",300000,H21="栄養管理支援",300000),"")</f>
        <v/>
      </c>
      <c r="N21" s="81">
        <f t="shared" si="1"/>
        <v>0</v>
      </c>
      <c r="O21" s="119">
        <f t="shared" si="2"/>
        <v>0</v>
      </c>
      <c r="P21" s="82" t="str">
        <f>IF(OR(F21=$F$5,F21=$F$6,F21=$F$7,F21=$F$8,F21=$F$9,F21=$F$10,F21=$F$11,F21=$F$12,F21=$F$13,F21=$F$14,F21=$F$15,F21=$F$16,F21=$F$17,F21=$F$18,F21=$F$19,F21=$F$20),"",SUMIF($F$5:$F$29,F21,$O$5:$O$29))</f>
        <v/>
      </c>
      <c r="Q21" s="120" t="str">
        <f t="shared" si="5"/>
        <v/>
      </c>
      <c r="R21" s="121">
        <f t="shared" si="3"/>
        <v>0</v>
      </c>
      <c r="AD21" s="1" t="s">
        <v>38</v>
      </c>
      <c r="AE21" s="83">
        <v>1200000</v>
      </c>
    </row>
    <row r="22" spans="1:31" ht="45" customHeight="1" x14ac:dyDescent="0.15">
      <c r="A22" s="73"/>
      <c r="B22" s="74"/>
      <c r="C22" s="75"/>
      <c r="D22" s="76"/>
      <c r="E22" s="77"/>
      <c r="F22" s="78" t="str">
        <f t="shared" si="4"/>
        <v/>
      </c>
      <c r="G22" s="76"/>
      <c r="H22" s="76"/>
      <c r="I22" s="79"/>
      <c r="J22" s="80"/>
      <c r="K22" s="80"/>
      <c r="L22" s="81" t="str">
        <f t="shared" si="0"/>
        <v/>
      </c>
      <c r="M22" s="81" t="str" cm="1">
        <f t="array" ref="M22">IFERROR(_xlfn.IFS(H22="移乗介護",1000000,H22="入浴支援",1000000,H22="移動支援",300000,H22="排泄支援",300000,H22="見守り・コミュニケーション",300000,H22="機能訓練支援",300000,H22="栄養管理支援",300000),"")</f>
        <v/>
      </c>
      <c r="N22" s="81">
        <f t="shared" si="1"/>
        <v>0</v>
      </c>
      <c r="O22" s="119">
        <f t="shared" si="2"/>
        <v>0</v>
      </c>
      <c r="P22" s="82" t="str">
        <f>IF(OR(F22=$F$5,F22=$F$6,F22=$F$7,F22=$F$8,F22=$F$9,F22=$F$10,F22=$F$11,F22=$F$12,F22=$F$13,F22=$F$14,F22=$F$15,F22=$F$16,F22=$F$17,F22=$F$18,F22=$F$19,F22=$F$20,F22=$F$21),"",SUMIF($F$5:$F$29,F22,$O$5:$O$29))</f>
        <v/>
      </c>
      <c r="Q22" s="120" t="str">
        <f t="shared" si="5"/>
        <v/>
      </c>
      <c r="R22" s="121">
        <f t="shared" si="3"/>
        <v>0</v>
      </c>
      <c r="AD22" s="1" t="s">
        <v>39</v>
      </c>
      <c r="AE22" s="83">
        <v>1200000</v>
      </c>
    </row>
    <row r="23" spans="1:31" ht="45" customHeight="1" x14ac:dyDescent="0.15">
      <c r="A23" s="73"/>
      <c r="B23" s="74"/>
      <c r="C23" s="75"/>
      <c r="D23" s="76"/>
      <c r="E23" s="77"/>
      <c r="F23" s="78" t="str">
        <f t="shared" si="4"/>
        <v/>
      </c>
      <c r="G23" s="76"/>
      <c r="H23" s="76"/>
      <c r="I23" s="79"/>
      <c r="J23" s="80"/>
      <c r="K23" s="80"/>
      <c r="L23" s="81" t="str">
        <f t="shared" si="0"/>
        <v/>
      </c>
      <c r="M23" s="81" t="str" cm="1">
        <f t="array" ref="M23">IFERROR(_xlfn.IFS(H23="移乗介護",1000000,H23="入浴支援",1000000,H23="移動支援",300000,H23="排泄支援",300000,H23="見守り・コミュニケーション",300000,H23="機能訓練支援",300000,H23="栄養管理支援",300000),"")</f>
        <v/>
      </c>
      <c r="N23" s="81">
        <f t="shared" si="1"/>
        <v>0</v>
      </c>
      <c r="O23" s="119">
        <f t="shared" si="2"/>
        <v>0</v>
      </c>
      <c r="P23" s="82" t="str">
        <f>IF(OR(F23=$F$5,F23=$F$6,F23=$F$7,F23=$F$8,F23=$F$9,F23=$F$10,F23=$F$11,F23=$F$12,F23=$F$13,F23=$F$14,F23=$F$15,F23=$F$16,F23=$F$17,F23=$F$18,F23=$F$19,F23=$F$20,F23=$F$21,F23=$F$22),"",SUMIF($F$5:$F$29,F23,$O$5:$O$29))</f>
        <v/>
      </c>
      <c r="Q23" s="120" t="str">
        <f t="shared" si="5"/>
        <v/>
      </c>
      <c r="R23" s="121">
        <f t="shared" si="3"/>
        <v>0</v>
      </c>
      <c r="AD23" s="1" t="s">
        <v>40</v>
      </c>
      <c r="AE23" s="83">
        <v>1200000</v>
      </c>
    </row>
    <row r="24" spans="1:31" ht="45" customHeight="1" x14ac:dyDescent="0.15">
      <c r="A24" s="73"/>
      <c r="B24" s="74"/>
      <c r="C24" s="75"/>
      <c r="D24" s="76"/>
      <c r="E24" s="77"/>
      <c r="F24" s="78" t="str">
        <f t="shared" si="4"/>
        <v/>
      </c>
      <c r="G24" s="76"/>
      <c r="H24" s="76"/>
      <c r="I24" s="79"/>
      <c r="J24" s="80"/>
      <c r="K24" s="80"/>
      <c r="L24" s="81" t="str">
        <f t="shared" si="0"/>
        <v/>
      </c>
      <c r="M24" s="81" t="str" cm="1">
        <f t="array" ref="M24">IFERROR(_xlfn.IFS(H24="移乗介護",1000000,H24="入浴支援",1000000,H24="移動支援",300000,H24="排泄支援",300000,H24="見守り・コミュニケーション",300000,H24="機能訓練支援",300000,H24="栄養管理支援",300000),"")</f>
        <v/>
      </c>
      <c r="N24" s="81">
        <f t="shared" si="1"/>
        <v>0</v>
      </c>
      <c r="O24" s="119">
        <f t="shared" si="2"/>
        <v>0</v>
      </c>
      <c r="P24" s="82" t="str">
        <f>IF(OR(F24=$F$5,F24=$F$6,F24=$F$7,F24=$F$8,F24=$F$9,F24=$F$10,F24=$F$11,F24=$F$12,F24=$F$13,F24=$F$14,F24=$F$15,F24=$F$16,F24=$F$17,F24=$F$18,F24=$F$19,F24=$F$20,F24=$F$21,F24=$F$22,F24=$F$23),"",SUMIF($F$5:$F$29,F24,$O$5:$O$29))</f>
        <v/>
      </c>
      <c r="Q24" s="120" t="str">
        <f t="shared" si="5"/>
        <v/>
      </c>
      <c r="R24" s="121">
        <f t="shared" si="3"/>
        <v>0</v>
      </c>
      <c r="AD24" s="1" t="s">
        <v>41</v>
      </c>
      <c r="AE24" s="83">
        <v>1200000</v>
      </c>
    </row>
    <row r="25" spans="1:31" ht="45" customHeight="1" x14ac:dyDescent="0.15">
      <c r="A25" s="73"/>
      <c r="B25" s="74"/>
      <c r="C25" s="75"/>
      <c r="D25" s="76"/>
      <c r="E25" s="77"/>
      <c r="F25" s="78" t="str">
        <f t="shared" si="4"/>
        <v/>
      </c>
      <c r="G25" s="76"/>
      <c r="H25" s="76"/>
      <c r="I25" s="79"/>
      <c r="J25" s="80"/>
      <c r="K25" s="80"/>
      <c r="L25" s="81" t="str">
        <f t="shared" si="0"/>
        <v/>
      </c>
      <c r="M25" s="81" t="str" cm="1">
        <f t="array" ref="M25">IFERROR(_xlfn.IFS(H25="移乗介護",1000000,H25="入浴支援",1000000,H25="移動支援",300000,H25="排泄支援",300000,H25="見守り・コミュニケーション",300000,H25="機能訓練支援",300000,H25="栄養管理支援",300000),"")</f>
        <v/>
      </c>
      <c r="N25" s="81">
        <f t="shared" si="1"/>
        <v>0</v>
      </c>
      <c r="O25" s="119">
        <f t="shared" si="2"/>
        <v>0</v>
      </c>
      <c r="P25" s="82" t="str">
        <f>IF(OR(F25=$F$5,F25=$F$6,F25=$F$7,F25=$F$8,F25=$F$9,F25=$F$10,F25=$F$11,F25=$F$12,F25=$F$13,F25=$F$14,F25=$F$15,F25=$F$16,F25=$F$17,F25=$F$18,F25=$F$19,F25=$F$20,F25=$F$21,F25=$F$22,F25=$F$23,F25=$F$24),"",SUMIF($F$5:$F$29,F25,$O$5:$O$29))</f>
        <v/>
      </c>
      <c r="Q25" s="120" t="str">
        <f t="shared" si="5"/>
        <v/>
      </c>
      <c r="R25" s="121">
        <f t="shared" si="3"/>
        <v>0</v>
      </c>
      <c r="AD25" s="1" t="s">
        <v>42</v>
      </c>
      <c r="AE25" s="83">
        <v>1200000</v>
      </c>
    </row>
    <row r="26" spans="1:31" ht="45" customHeight="1" x14ac:dyDescent="0.15">
      <c r="A26" s="73"/>
      <c r="B26" s="74"/>
      <c r="C26" s="75"/>
      <c r="D26" s="76"/>
      <c r="E26" s="77"/>
      <c r="F26" s="78" t="str">
        <f t="shared" si="4"/>
        <v/>
      </c>
      <c r="G26" s="76"/>
      <c r="H26" s="76"/>
      <c r="I26" s="79"/>
      <c r="J26" s="80"/>
      <c r="K26" s="80"/>
      <c r="L26" s="81" t="str">
        <f t="shared" si="0"/>
        <v/>
      </c>
      <c r="M26" s="81" t="str" cm="1">
        <f t="array" ref="M26">IFERROR(_xlfn.IFS(H26="移乗介護",1000000,H26="入浴支援",1000000,H26="移動支援",300000,H26="排泄支援",300000,H26="見守り・コミュニケーション",300000,H26="機能訓練支援",300000,H26="栄養管理支援",300000),"")</f>
        <v/>
      </c>
      <c r="N26" s="81">
        <f t="shared" si="1"/>
        <v>0</v>
      </c>
      <c r="O26" s="119">
        <f t="shared" si="2"/>
        <v>0</v>
      </c>
      <c r="P26" s="82" t="str">
        <f>IF(OR(F26=$F$5,F26=$F$6,F26=$F$7,F26=$F$8,F26=$F$9,F26=$F$10,F26=$F$11,F26=$F$12,F26=$F$13,F26=$F$14,F26=$F$15,F26=$F$16,F26=$F$17,F26=$F$18,F26=$F$19,F26=$F$20,F26=$F$21,F26=$F$22,F26=$F$23,F26=$F$24,F26=$F$25),"",SUMIF($F$5:$F$29,F26,$O$5:$O$29))</f>
        <v/>
      </c>
      <c r="Q26" s="120" t="str">
        <f t="shared" si="5"/>
        <v/>
      </c>
      <c r="R26" s="121">
        <f t="shared" si="3"/>
        <v>0</v>
      </c>
      <c r="AD26" s="1" t="s">
        <v>43</v>
      </c>
      <c r="AE26" s="83">
        <v>1200000</v>
      </c>
    </row>
    <row r="27" spans="1:31" ht="45" customHeight="1" x14ac:dyDescent="0.15">
      <c r="A27" s="73"/>
      <c r="B27" s="74"/>
      <c r="C27" s="75"/>
      <c r="D27" s="76"/>
      <c r="E27" s="77"/>
      <c r="F27" s="78" t="str">
        <f t="shared" si="4"/>
        <v/>
      </c>
      <c r="G27" s="76"/>
      <c r="H27" s="76"/>
      <c r="I27" s="79"/>
      <c r="J27" s="80"/>
      <c r="K27" s="80"/>
      <c r="L27" s="81" t="str">
        <f t="shared" si="0"/>
        <v/>
      </c>
      <c r="M27" s="81" t="str" cm="1">
        <f t="array" ref="M27">IFERROR(_xlfn.IFS(H27="移乗介護",1000000,H27="入浴支援",1000000,H27="移動支援",300000,H27="排泄支援",300000,H27="見守り・コミュニケーション",300000,H27="機能訓練支援",300000,H27="栄養管理支援",300000),"")</f>
        <v/>
      </c>
      <c r="N27" s="81">
        <f t="shared" si="1"/>
        <v>0</v>
      </c>
      <c r="O27" s="119">
        <f t="shared" si="2"/>
        <v>0</v>
      </c>
      <c r="P27" s="82" t="str">
        <f>IF(OR(F27=$F$5,F27=$F$6,F27=$F$7,F27=$F$8,F27=$F$9,F27=$F$10,F27=$F$11,F27=$F$12,F27=$F$13,F27=$F$14,F27=$F$15,F27=$F$16,F27=$F$17,F27=$F$18,F27=$F$19,F27=$F$20,F27=$F$21,F27=$F$22,F27=$F$23,F27=$F$24,F27=$F$25,F27=$F$26),"",SUMIF($F$5:$F$29,F27,$O$5:$O$29))</f>
        <v/>
      </c>
      <c r="Q27" s="120" t="str">
        <f t="shared" si="5"/>
        <v/>
      </c>
      <c r="R27" s="121">
        <f t="shared" si="3"/>
        <v>0</v>
      </c>
      <c r="AD27" s="1" t="s">
        <v>44</v>
      </c>
      <c r="AE27" s="83">
        <v>1200000</v>
      </c>
    </row>
    <row r="28" spans="1:31" ht="45" customHeight="1" x14ac:dyDescent="0.15">
      <c r="A28" s="73"/>
      <c r="B28" s="74"/>
      <c r="C28" s="75"/>
      <c r="D28" s="76"/>
      <c r="E28" s="77"/>
      <c r="F28" s="78" t="str">
        <f t="shared" si="4"/>
        <v/>
      </c>
      <c r="G28" s="76"/>
      <c r="H28" s="76"/>
      <c r="I28" s="79"/>
      <c r="J28" s="80"/>
      <c r="K28" s="80"/>
      <c r="L28" s="81" t="str">
        <f t="shared" si="0"/>
        <v/>
      </c>
      <c r="M28" s="81" t="str" cm="1">
        <f t="array" ref="M28">IFERROR(_xlfn.IFS(H28="移乗介護",1000000,H28="入浴支援",1000000,H28="移動支援",300000,H28="排泄支援",300000,H28="見守り・コミュニケーション",300000,H28="機能訓練支援",300000,H28="栄養管理支援",300000),"")</f>
        <v/>
      </c>
      <c r="N28" s="81">
        <f t="shared" si="1"/>
        <v>0</v>
      </c>
      <c r="O28" s="119">
        <f t="shared" si="2"/>
        <v>0</v>
      </c>
      <c r="P28" s="82" t="str">
        <f>IF(OR(F28=$F$5,F28=$F$6,F28=$F$7,F28=$F$8,F28=$F$9,F28=$F$10,F28=$F$11,F28=$F$12,F28=$F$13,F28=$F$14,F28=$F$15,F28=$F$16,F28=$F$17,F28=$F$18,F28=$F$19,F28=$F$20,F28=$F$21,F28=$F$22,F28=$F$23,F28=$F$24,F28=$F$25,F28=$F$26,F28=$F$27),"",SUMIF($F$5:$F$29,F28,$O$5:$O$29))</f>
        <v/>
      </c>
      <c r="Q28" s="120" t="str">
        <f t="shared" si="5"/>
        <v/>
      </c>
      <c r="R28" s="121">
        <f t="shared" si="3"/>
        <v>0</v>
      </c>
      <c r="AD28" s="1" t="s">
        <v>45</v>
      </c>
      <c r="AE28" s="83">
        <v>1200000</v>
      </c>
    </row>
    <row r="29" spans="1:31" ht="45" customHeight="1" x14ac:dyDescent="0.15">
      <c r="A29" s="73"/>
      <c r="B29" s="74"/>
      <c r="C29" s="75"/>
      <c r="D29" s="76"/>
      <c r="E29" s="77"/>
      <c r="F29" s="78" t="str">
        <f t="shared" si="4"/>
        <v/>
      </c>
      <c r="G29" s="84"/>
      <c r="H29" s="76"/>
      <c r="I29" s="79"/>
      <c r="J29" s="80"/>
      <c r="K29" s="80"/>
      <c r="L29" s="81" t="str">
        <f t="shared" si="0"/>
        <v/>
      </c>
      <c r="M29" s="81" t="str" cm="1">
        <f t="array" ref="M29">IFERROR(_xlfn.IFS(H29="移乗介護",1000000,H29="入浴支援",1000000,H29="移動支援",300000,H29="排泄支援",300000,H29="見守り・コミュニケーション",300000,H29="機能訓練支援",300000,H29="栄養管理支援",300000),"")</f>
        <v/>
      </c>
      <c r="N29" s="81">
        <f t="shared" si="1"/>
        <v>0</v>
      </c>
      <c r="O29" s="119">
        <f t="shared" si="2"/>
        <v>0</v>
      </c>
      <c r="P29" s="82" t="str">
        <f>IF(OR(F29=$F$5,F29=$F$6,F29=$F$7,F29=$F$8,F29=$F$9,F29=$F$10,F29=$F$11,F29=$F$12,F29=$F$13,F29=$F$14,F29=$F$15,F29=$F$16,F29=$F$17,F29=$F$18,F29=$F$19,F29=$F$20,F29=$F$21,F29=$F$22,F29=$F$23,F29=$F$24,F29=$F$25,F29=$F$26,F29=$F$27,F29=$F$28),"",SUMIF($F$5:$F$29,F29,$O$5:$O$29))</f>
        <v/>
      </c>
      <c r="Q29" s="120" t="str">
        <f>IF($P29="","",IF(P29&gt;0,IFERROR(VLOOKUP($C29,$AD$5:$AE$28,2,FALSE),""),""))</f>
        <v/>
      </c>
      <c r="R29" s="121">
        <f t="shared" si="3"/>
        <v>0</v>
      </c>
    </row>
    <row r="30" spans="1:31" ht="45" customHeight="1" thickBot="1" x14ac:dyDescent="0.2">
      <c r="A30" s="213" t="s">
        <v>46</v>
      </c>
      <c r="B30" s="214"/>
      <c r="C30" s="85"/>
      <c r="D30" s="85"/>
      <c r="E30" s="86"/>
      <c r="F30" s="87"/>
      <c r="G30" s="88"/>
      <c r="H30" s="85"/>
      <c r="I30" s="89"/>
      <c r="J30" s="90"/>
      <c r="K30" s="90"/>
      <c r="L30" s="91"/>
      <c r="M30" s="91"/>
      <c r="N30" s="91"/>
      <c r="O30" s="92">
        <f>SUM(O5:O29)</f>
        <v>0</v>
      </c>
      <c r="P30" s="122">
        <f>SUM(P5:P29)</f>
        <v>0</v>
      </c>
      <c r="Q30" s="123"/>
      <c r="R30" s="124">
        <f>SUM(R5:R29)</f>
        <v>0</v>
      </c>
    </row>
    <row r="31" spans="1:31" ht="45" customHeight="1" thickBot="1" x14ac:dyDescent="0.2">
      <c r="A31" s="93"/>
      <c r="B31" s="93"/>
      <c r="C31" s="94"/>
      <c r="D31" s="94"/>
      <c r="E31" s="94"/>
      <c r="F31" s="94"/>
      <c r="G31" s="93"/>
      <c r="H31" s="94"/>
      <c r="I31" s="95"/>
      <c r="J31" s="95"/>
      <c r="K31" s="95"/>
      <c r="L31" s="95"/>
      <c r="M31" s="95"/>
      <c r="N31" s="95"/>
      <c r="O31" s="95"/>
      <c r="P31" s="95"/>
      <c r="Q31" s="96"/>
      <c r="R31" s="95"/>
    </row>
    <row r="32" spans="1:31" ht="45" customHeight="1" x14ac:dyDescent="0.15">
      <c r="A32" s="93"/>
      <c r="B32" s="93"/>
      <c r="C32" s="94"/>
      <c r="D32" s="94"/>
      <c r="E32" s="94"/>
      <c r="F32" s="94"/>
      <c r="G32" s="93"/>
      <c r="H32" s="94"/>
      <c r="I32" s="95"/>
      <c r="J32" s="95"/>
      <c r="K32" s="95"/>
      <c r="L32" s="95"/>
      <c r="M32" s="95"/>
      <c r="N32" s="95"/>
      <c r="O32" s="95"/>
      <c r="Q32" s="97" t="s">
        <v>47</v>
      </c>
      <c r="R32" s="98">
        <f>R30</f>
        <v>0</v>
      </c>
    </row>
    <row r="33" spans="1:18" ht="45" customHeight="1" thickBot="1" x14ac:dyDescent="0.2">
      <c r="A33" s="93"/>
      <c r="B33" s="93"/>
      <c r="C33" s="94"/>
      <c r="D33" s="94"/>
      <c r="E33" s="94"/>
      <c r="F33" s="94"/>
      <c r="G33" s="93"/>
      <c r="H33" s="94"/>
      <c r="I33" s="95"/>
      <c r="J33" s="95"/>
      <c r="K33" s="95"/>
      <c r="L33" s="95"/>
      <c r="M33" s="95"/>
      <c r="N33" s="95"/>
      <c r="O33" s="95"/>
      <c r="Q33" s="99" t="s">
        <v>48</v>
      </c>
      <c r="R33" s="100">
        <f>ROUNDDOWN(R32*1/2,-3)</f>
        <v>0</v>
      </c>
    </row>
    <row r="34" spans="1:18" ht="23.1" customHeight="1" x14ac:dyDescent="0.15">
      <c r="A34" s="101" t="s">
        <v>49</v>
      </c>
      <c r="B34" s="102" t="s">
        <v>50</v>
      </c>
      <c r="C34" s="94"/>
      <c r="D34" s="94"/>
      <c r="E34" s="94"/>
      <c r="F34" s="94"/>
      <c r="G34" s="93"/>
      <c r="H34" s="94"/>
      <c r="I34" s="95"/>
      <c r="J34" s="95"/>
      <c r="K34" s="95"/>
      <c r="L34" s="95"/>
      <c r="M34" s="95"/>
      <c r="N34" s="95"/>
      <c r="O34" s="95"/>
      <c r="Q34" s="95"/>
      <c r="R34" s="96"/>
    </row>
    <row r="35" spans="1:18" ht="23.1" customHeight="1" x14ac:dyDescent="0.15">
      <c r="A35" s="103" t="s">
        <v>51</v>
      </c>
      <c r="B35" s="58" t="s">
        <v>52</v>
      </c>
      <c r="C35" s="104"/>
      <c r="D35" s="104"/>
      <c r="E35" s="104"/>
      <c r="F35" s="104"/>
      <c r="G35" s="57"/>
      <c r="H35" s="57"/>
      <c r="I35" s="57"/>
      <c r="J35" s="57"/>
      <c r="Q35" s="125"/>
    </row>
    <row r="36" spans="1:18" ht="23.1" customHeight="1" x14ac:dyDescent="0.15">
      <c r="A36" s="103" t="s">
        <v>53</v>
      </c>
      <c r="B36" s="58" t="s">
        <v>54</v>
      </c>
      <c r="C36" s="104"/>
      <c r="D36" s="104"/>
      <c r="E36" s="104"/>
      <c r="F36" s="104"/>
      <c r="G36" s="57"/>
      <c r="H36" s="57"/>
      <c r="I36" s="57"/>
      <c r="J36" s="57"/>
    </row>
    <row r="37" spans="1:18" ht="23.1" customHeight="1" x14ac:dyDescent="0.15">
      <c r="A37" s="103" t="s">
        <v>55</v>
      </c>
      <c r="B37" s="56" t="s">
        <v>56</v>
      </c>
    </row>
    <row r="38" spans="1:18" ht="17.25" customHeight="1" x14ac:dyDescent="0.15">
      <c r="B38" s="106"/>
      <c r="O38" s="107"/>
    </row>
    <row r="39" spans="1:18" s="2" customFormat="1" ht="24.75" customHeight="1" x14ac:dyDescent="0.15"/>
    <row r="40" spans="1:18" s="2" customFormat="1" ht="45.75" customHeight="1" x14ac:dyDescent="0.15">
      <c r="B40" s="59"/>
    </row>
    <row r="41" spans="1:18" s="2" customFormat="1" ht="45" customHeight="1" x14ac:dyDescent="0.15"/>
    <row r="42" spans="1:18" s="2" customFormat="1" ht="24.75" customHeight="1" x14ac:dyDescent="0.15"/>
    <row r="43" spans="1:18" s="2" customFormat="1" ht="24.75" customHeight="1" x14ac:dyDescent="0.15"/>
    <row r="44" spans="1:18" s="2" customFormat="1" ht="24.75" customHeight="1" x14ac:dyDescent="0.15"/>
    <row r="45" spans="1:18" s="2" customFormat="1" ht="24.75" customHeight="1" x14ac:dyDescent="0.15"/>
    <row r="46" spans="1:18" s="2" customFormat="1" ht="24.75" customHeight="1" x14ac:dyDescent="0.15"/>
    <row r="47" spans="1:18" s="2" customFormat="1" ht="24.75" customHeight="1" x14ac:dyDescent="0.15"/>
    <row r="51" spans="4:27" x14ac:dyDescent="0.15">
      <c r="D51" s="2" t="s">
        <v>57</v>
      </c>
      <c r="E51" s="2" t="s">
        <v>23</v>
      </c>
      <c r="F51" t="s">
        <v>24</v>
      </c>
      <c r="G51" t="s">
        <v>25</v>
      </c>
      <c r="H51" t="s">
        <v>26</v>
      </c>
      <c r="I51" s="1" t="s">
        <v>27</v>
      </c>
      <c r="J51" s="1" t="s">
        <v>28</v>
      </c>
      <c r="K51" s="1" t="s">
        <v>29</v>
      </c>
      <c r="L51" s="1" t="s">
        <v>30</v>
      </c>
      <c r="M51" s="1" t="s">
        <v>31</v>
      </c>
      <c r="N51" s="1" t="s">
        <v>32</v>
      </c>
      <c r="O51" s="1" t="s">
        <v>33</v>
      </c>
      <c r="P51" s="1" t="s">
        <v>34</v>
      </c>
      <c r="Q51" s="1" t="s">
        <v>35</v>
      </c>
      <c r="R51" s="1" t="s">
        <v>36</v>
      </c>
      <c r="S51" s="1" t="s">
        <v>37</v>
      </c>
      <c r="T51" s="1" t="s">
        <v>38</v>
      </c>
      <c r="U51" s="1" t="s">
        <v>39</v>
      </c>
      <c r="V51" s="1" t="s">
        <v>40</v>
      </c>
      <c r="W51" s="1" t="s">
        <v>41</v>
      </c>
      <c r="X51" s="1" t="s">
        <v>42</v>
      </c>
      <c r="Y51" s="1" t="s">
        <v>43</v>
      </c>
      <c r="Z51" s="1" t="s">
        <v>44</v>
      </c>
      <c r="AA51" s="1" t="s">
        <v>45</v>
      </c>
    </row>
    <row r="52" spans="4:27" x14ac:dyDescent="0.15">
      <c r="D52" s="2" t="s">
        <v>58</v>
      </c>
      <c r="E52" s="2" t="s">
        <v>58</v>
      </c>
      <c r="F52" s="2" t="s">
        <v>58</v>
      </c>
      <c r="G52" s="2" t="s">
        <v>58</v>
      </c>
      <c r="H52" s="2" t="s">
        <v>58</v>
      </c>
      <c r="I52" s="2" t="s">
        <v>58</v>
      </c>
      <c r="J52" s="2" t="s">
        <v>58</v>
      </c>
      <c r="K52" s="2" t="s">
        <v>58</v>
      </c>
      <c r="L52" s="2" t="s">
        <v>58</v>
      </c>
      <c r="M52" s="2" t="s">
        <v>58</v>
      </c>
      <c r="N52" s="2" t="s">
        <v>58</v>
      </c>
      <c r="O52" s="2" t="s">
        <v>58</v>
      </c>
      <c r="P52" s="2" t="s">
        <v>58</v>
      </c>
      <c r="Q52" s="2" t="s">
        <v>58</v>
      </c>
      <c r="R52" s="2" t="s">
        <v>58</v>
      </c>
      <c r="S52" s="2" t="s">
        <v>58</v>
      </c>
      <c r="T52" s="2" t="s">
        <v>58</v>
      </c>
      <c r="U52" s="2" t="s">
        <v>58</v>
      </c>
      <c r="V52" s="2" t="s">
        <v>58</v>
      </c>
      <c r="W52" s="2" t="s">
        <v>58</v>
      </c>
      <c r="X52" s="2" t="s">
        <v>58</v>
      </c>
      <c r="Y52" s="2" t="s">
        <v>58</v>
      </c>
      <c r="Z52" s="2" t="s">
        <v>58</v>
      </c>
      <c r="AA52" s="2" t="s">
        <v>58</v>
      </c>
    </row>
    <row r="53" spans="4:27" x14ac:dyDescent="0.15">
      <c r="D53" s="2" t="s">
        <v>59</v>
      </c>
      <c r="E53" s="2" t="s">
        <v>59</v>
      </c>
      <c r="F53" s="2" t="s">
        <v>59</v>
      </c>
      <c r="G53" s="2" t="s">
        <v>59</v>
      </c>
      <c r="H53" s="2" t="s">
        <v>59</v>
      </c>
      <c r="I53" s="2" t="s">
        <v>59</v>
      </c>
      <c r="J53" s="2" t="s">
        <v>59</v>
      </c>
      <c r="K53" s="2" t="s">
        <v>59</v>
      </c>
      <c r="L53" s="2" t="s">
        <v>59</v>
      </c>
      <c r="M53" s="2" t="s">
        <v>59</v>
      </c>
      <c r="N53" s="2" t="s">
        <v>59</v>
      </c>
      <c r="O53" s="2" t="s">
        <v>59</v>
      </c>
      <c r="P53" s="2" t="s">
        <v>59</v>
      </c>
      <c r="Q53" s="2" t="s">
        <v>59</v>
      </c>
      <c r="R53" s="2" t="s">
        <v>59</v>
      </c>
      <c r="S53" s="2" t="s">
        <v>59</v>
      </c>
      <c r="T53" s="2" t="s">
        <v>59</v>
      </c>
      <c r="U53" s="2" t="s">
        <v>59</v>
      </c>
      <c r="V53" s="2" t="s">
        <v>59</v>
      </c>
      <c r="W53" s="2" t="s">
        <v>59</v>
      </c>
      <c r="X53" s="2" t="s">
        <v>59</v>
      </c>
      <c r="Y53" s="2" t="s">
        <v>59</v>
      </c>
      <c r="Z53" s="2" t="s">
        <v>59</v>
      </c>
      <c r="AA53" s="2" t="s">
        <v>59</v>
      </c>
    </row>
    <row r="54" spans="4:27" x14ac:dyDescent="0.15">
      <c r="D54" s="2" t="s">
        <v>60</v>
      </c>
      <c r="E54" s="2" t="s">
        <v>60</v>
      </c>
      <c r="F54" s="2" t="s">
        <v>60</v>
      </c>
      <c r="G54" s="2" t="s">
        <v>60</v>
      </c>
      <c r="H54" s="2" t="s">
        <v>60</v>
      </c>
      <c r="I54" s="2" t="s">
        <v>60</v>
      </c>
      <c r="J54" s="2" t="s">
        <v>60</v>
      </c>
      <c r="K54" s="2" t="s">
        <v>60</v>
      </c>
      <c r="L54" s="2" t="s">
        <v>60</v>
      </c>
      <c r="M54" s="2" t="s">
        <v>60</v>
      </c>
      <c r="N54" s="2" t="s">
        <v>60</v>
      </c>
      <c r="O54" s="2" t="s">
        <v>60</v>
      </c>
      <c r="P54" s="2" t="s">
        <v>60</v>
      </c>
      <c r="Q54" s="2" t="s">
        <v>60</v>
      </c>
      <c r="R54" s="2" t="s">
        <v>60</v>
      </c>
      <c r="S54" s="2" t="s">
        <v>60</v>
      </c>
      <c r="T54" s="2" t="s">
        <v>60</v>
      </c>
      <c r="U54" s="2" t="s">
        <v>60</v>
      </c>
      <c r="V54" s="2" t="s">
        <v>60</v>
      </c>
      <c r="W54" s="2" t="s">
        <v>60</v>
      </c>
      <c r="X54" s="2" t="s">
        <v>60</v>
      </c>
      <c r="Y54" s="2" t="s">
        <v>60</v>
      </c>
      <c r="Z54" s="2" t="s">
        <v>60</v>
      </c>
      <c r="AA54" s="2" t="s">
        <v>60</v>
      </c>
    </row>
    <row r="55" spans="4:27" x14ac:dyDescent="0.15">
      <c r="D55" s="2" t="s">
        <v>61</v>
      </c>
      <c r="E55" s="2" t="s">
        <v>61</v>
      </c>
      <c r="F55" s="2" t="s">
        <v>62</v>
      </c>
      <c r="G55" s="2" t="s">
        <v>62</v>
      </c>
      <c r="H55" s="2" t="s">
        <v>62</v>
      </c>
      <c r="I55" s="2" t="s">
        <v>62</v>
      </c>
      <c r="J55" s="2" t="s">
        <v>62</v>
      </c>
      <c r="K55" s="2" t="s">
        <v>62</v>
      </c>
      <c r="L55" s="2" t="s">
        <v>62</v>
      </c>
      <c r="M55" s="2" t="s">
        <v>62</v>
      </c>
      <c r="N55" s="2" t="s">
        <v>62</v>
      </c>
      <c r="O55" s="2" t="s">
        <v>62</v>
      </c>
      <c r="P55" s="2" t="s">
        <v>62</v>
      </c>
      <c r="Q55" s="2" t="s">
        <v>62</v>
      </c>
      <c r="R55" s="2" t="s">
        <v>62</v>
      </c>
      <c r="S55" s="2" t="s">
        <v>62</v>
      </c>
      <c r="T55" s="2" t="s">
        <v>62</v>
      </c>
      <c r="U55" s="2" t="s">
        <v>62</v>
      </c>
      <c r="V55" s="2" t="s">
        <v>62</v>
      </c>
      <c r="W55" s="2" t="s">
        <v>62</v>
      </c>
      <c r="X55" s="2" t="s">
        <v>62</v>
      </c>
      <c r="Y55" s="2" t="s">
        <v>62</v>
      </c>
      <c r="Z55" s="2" t="s">
        <v>62</v>
      </c>
      <c r="AA55" s="2" t="s">
        <v>62</v>
      </c>
    </row>
    <row r="56" spans="4:27" x14ac:dyDescent="0.15">
      <c r="D56" s="2" t="s">
        <v>62</v>
      </c>
      <c r="E56" s="2" t="s">
        <v>62</v>
      </c>
      <c r="F56" s="2" t="s">
        <v>63</v>
      </c>
      <c r="G56" s="2" t="s">
        <v>63</v>
      </c>
      <c r="H56" s="2" t="s">
        <v>63</v>
      </c>
      <c r="I56" s="2" t="s">
        <v>63</v>
      </c>
      <c r="J56" s="2" t="s">
        <v>63</v>
      </c>
      <c r="K56" s="2" t="s">
        <v>63</v>
      </c>
      <c r="L56" s="2" t="s">
        <v>63</v>
      </c>
      <c r="M56" s="2" t="s">
        <v>63</v>
      </c>
      <c r="N56" s="2" t="s">
        <v>63</v>
      </c>
      <c r="O56" s="2" t="s">
        <v>63</v>
      </c>
      <c r="P56" s="2" t="s">
        <v>63</v>
      </c>
      <c r="Q56" s="2" t="s">
        <v>63</v>
      </c>
      <c r="R56" s="2" t="s">
        <v>63</v>
      </c>
      <c r="S56" s="2" t="s">
        <v>63</v>
      </c>
      <c r="T56" s="2" t="s">
        <v>63</v>
      </c>
      <c r="U56" s="2" t="s">
        <v>63</v>
      </c>
      <c r="V56" s="2" t="s">
        <v>63</v>
      </c>
      <c r="W56" s="2" t="s">
        <v>63</v>
      </c>
      <c r="X56" s="2" t="s">
        <v>63</v>
      </c>
      <c r="Y56" s="2" t="s">
        <v>63</v>
      </c>
      <c r="Z56" s="2" t="s">
        <v>63</v>
      </c>
      <c r="AA56" s="2" t="s">
        <v>63</v>
      </c>
    </row>
    <row r="57" spans="4:27" x14ac:dyDescent="0.15">
      <c r="D57" s="1" t="s">
        <v>63</v>
      </c>
      <c r="E57" s="1" t="s">
        <v>63</v>
      </c>
      <c r="F57" s="2" t="s">
        <v>64</v>
      </c>
      <c r="G57" s="2" t="s">
        <v>64</v>
      </c>
      <c r="H57" s="2" t="s">
        <v>64</v>
      </c>
      <c r="I57" s="2" t="s">
        <v>64</v>
      </c>
      <c r="J57" s="2" t="s">
        <v>64</v>
      </c>
      <c r="K57" s="2" t="s">
        <v>64</v>
      </c>
      <c r="L57" s="2" t="s">
        <v>64</v>
      </c>
      <c r="M57" s="2" t="s">
        <v>64</v>
      </c>
      <c r="N57" s="2" t="s">
        <v>64</v>
      </c>
      <c r="O57" s="2" t="s">
        <v>64</v>
      </c>
      <c r="P57" s="2" t="s">
        <v>64</v>
      </c>
      <c r="Q57" s="2" t="s">
        <v>64</v>
      </c>
      <c r="R57" s="2" t="s">
        <v>64</v>
      </c>
      <c r="S57" s="2" t="s">
        <v>64</v>
      </c>
      <c r="T57" s="2" t="s">
        <v>64</v>
      </c>
      <c r="U57" s="2" t="s">
        <v>64</v>
      </c>
      <c r="V57" s="2" t="s">
        <v>64</v>
      </c>
      <c r="W57" s="2" t="s">
        <v>64</v>
      </c>
      <c r="X57" s="2" t="s">
        <v>64</v>
      </c>
      <c r="Y57" s="2" t="s">
        <v>64</v>
      </c>
      <c r="Z57" s="2" t="s">
        <v>64</v>
      </c>
      <c r="AA57" s="2" t="s">
        <v>64</v>
      </c>
    </row>
    <row r="58" spans="4:27" x14ac:dyDescent="0.15">
      <c r="D58" s="1" t="s">
        <v>64</v>
      </c>
      <c r="E58" s="1" t="s">
        <v>64</v>
      </c>
    </row>
  </sheetData>
  <mergeCells count="2">
    <mergeCell ref="A2:R2"/>
    <mergeCell ref="A30:B30"/>
  </mergeCells>
  <phoneticPr fontId="13"/>
  <dataValidations count="4">
    <dataValidation type="list" allowBlank="1" showInputMessage="1" showErrorMessage="1" sqref="WVP983055:WVP983068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1:H65564 JD65551:JD65564 SZ65551:SZ65564 ACV65551:ACV65564 AMR65551:AMR65564 AWN65551:AWN65564 BGJ65551:BGJ65564 BQF65551:BQF65564 CAB65551:CAB65564 CJX65551:CJX65564 CTT65551:CTT65564 DDP65551:DDP65564 DNL65551:DNL65564 DXH65551:DXH65564 EHD65551:EHD65564 EQZ65551:EQZ65564 FAV65551:FAV65564 FKR65551:FKR65564 FUN65551:FUN65564 GEJ65551:GEJ65564 GOF65551:GOF65564 GYB65551:GYB65564 HHX65551:HHX65564 HRT65551:HRT65564 IBP65551:IBP65564 ILL65551:ILL65564 IVH65551:IVH65564 JFD65551:JFD65564 JOZ65551:JOZ65564 JYV65551:JYV65564 KIR65551:KIR65564 KSN65551:KSN65564 LCJ65551:LCJ65564 LMF65551:LMF65564 LWB65551:LWB65564 MFX65551:MFX65564 MPT65551:MPT65564 MZP65551:MZP65564 NJL65551:NJL65564 NTH65551:NTH65564 ODD65551:ODD65564 OMZ65551:OMZ65564 OWV65551:OWV65564 PGR65551:PGR65564 PQN65551:PQN65564 QAJ65551:QAJ65564 QKF65551:QKF65564 QUB65551:QUB65564 RDX65551:RDX65564 RNT65551:RNT65564 RXP65551:RXP65564 SHL65551:SHL65564 SRH65551:SRH65564 TBD65551:TBD65564 TKZ65551:TKZ65564 TUV65551:TUV65564 UER65551:UER65564 UON65551:UON65564 UYJ65551:UYJ65564 VIF65551:VIF65564 VSB65551:VSB65564 WBX65551:WBX65564 WLT65551:WLT65564 WVP65551:WVP65564 H131087:H131100 JD131087:JD131100 SZ131087:SZ131100 ACV131087:ACV131100 AMR131087:AMR131100 AWN131087:AWN131100 BGJ131087:BGJ131100 BQF131087:BQF131100 CAB131087:CAB131100 CJX131087:CJX131100 CTT131087:CTT131100 DDP131087:DDP131100 DNL131087:DNL131100 DXH131087:DXH131100 EHD131087:EHD131100 EQZ131087:EQZ131100 FAV131087:FAV131100 FKR131087:FKR131100 FUN131087:FUN131100 GEJ131087:GEJ131100 GOF131087:GOF131100 GYB131087:GYB131100 HHX131087:HHX131100 HRT131087:HRT131100 IBP131087:IBP131100 ILL131087:ILL131100 IVH131087:IVH131100 JFD131087:JFD131100 JOZ131087:JOZ131100 JYV131087:JYV131100 KIR131087:KIR131100 KSN131087:KSN131100 LCJ131087:LCJ131100 LMF131087:LMF131100 LWB131087:LWB131100 MFX131087:MFX131100 MPT131087:MPT131100 MZP131087:MZP131100 NJL131087:NJL131100 NTH131087:NTH131100 ODD131087:ODD131100 OMZ131087:OMZ131100 OWV131087:OWV131100 PGR131087:PGR131100 PQN131087:PQN131100 QAJ131087:QAJ131100 QKF131087:QKF131100 QUB131087:QUB131100 RDX131087:RDX131100 RNT131087:RNT131100 RXP131087:RXP131100 SHL131087:SHL131100 SRH131087:SRH131100 TBD131087:TBD131100 TKZ131087:TKZ131100 TUV131087:TUV131100 UER131087:UER131100 UON131087:UON131100 UYJ131087:UYJ131100 VIF131087:VIF131100 VSB131087:VSB131100 WBX131087:WBX131100 WLT131087:WLT131100 WVP131087:WVP131100 H196623:H196636 JD196623:JD196636 SZ196623:SZ196636 ACV196623:ACV196636 AMR196623:AMR196636 AWN196623:AWN196636 BGJ196623:BGJ196636 BQF196623:BQF196636 CAB196623:CAB196636 CJX196623:CJX196636 CTT196623:CTT196636 DDP196623:DDP196636 DNL196623:DNL196636 DXH196623:DXH196636 EHD196623:EHD196636 EQZ196623:EQZ196636 FAV196623:FAV196636 FKR196623:FKR196636 FUN196623:FUN196636 GEJ196623:GEJ196636 GOF196623:GOF196636 GYB196623:GYB196636 HHX196623:HHX196636 HRT196623:HRT196636 IBP196623:IBP196636 ILL196623:ILL196636 IVH196623:IVH196636 JFD196623:JFD196636 JOZ196623:JOZ196636 JYV196623:JYV196636 KIR196623:KIR196636 KSN196623:KSN196636 LCJ196623:LCJ196636 LMF196623:LMF196636 LWB196623:LWB196636 MFX196623:MFX196636 MPT196623:MPT196636 MZP196623:MZP196636 NJL196623:NJL196636 NTH196623:NTH196636 ODD196623:ODD196636 OMZ196623:OMZ196636 OWV196623:OWV196636 PGR196623:PGR196636 PQN196623:PQN196636 QAJ196623:QAJ196636 QKF196623:QKF196636 QUB196623:QUB196636 RDX196623:RDX196636 RNT196623:RNT196636 RXP196623:RXP196636 SHL196623:SHL196636 SRH196623:SRH196636 TBD196623:TBD196636 TKZ196623:TKZ196636 TUV196623:TUV196636 UER196623:UER196636 UON196623:UON196636 UYJ196623:UYJ196636 VIF196623:VIF196636 VSB196623:VSB196636 WBX196623:WBX196636 WLT196623:WLT196636 WVP196623:WVP196636 H262159:H262172 JD262159:JD262172 SZ262159:SZ262172 ACV262159:ACV262172 AMR262159:AMR262172 AWN262159:AWN262172 BGJ262159:BGJ262172 BQF262159:BQF262172 CAB262159:CAB262172 CJX262159:CJX262172 CTT262159:CTT262172 DDP262159:DDP262172 DNL262159:DNL262172 DXH262159:DXH262172 EHD262159:EHD262172 EQZ262159:EQZ262172 FAV262159:FAV262172 FKR262159:FKR262172 FUN262159:FUN262172 GEJ262159:GEJ262172 GOF262159:GOF262172 GYB262159:GYB262172 HHX262159:HHX262172 HRT262159:HRT262172 IBP262159:IBP262172 ILL262159:ILL262172 IVH262159:IVH262172 JFD262159:JFD262172 JOZ262159:JOZ262172 JYV262159:JYV262172 KIR262159:KIR262172 KSN262159:KSN262172 LCJ262159:LCJ262172 LMF262159:LMF262172 LWB262159:LWB262172 MFX262159:MFX262172 MPT262159:MPT262172 MZP262159:MZP262172 NJL262159:NJL262172 NTH262159:NTH262172 ODD262159:ODD262172 OMZ262159:OMZ262172 OWV262159:OWV262172 PGR262159:PGR262172 PQN262159:PQN262172 QAJ262159:QAJ262172 QKF262159:QKF262172 QUB262159:QUB262172 RDX262159:RDX262172 RNT262159:RNT262172 RXP262159:RXP262172 SHL262159:SHL262172 SRH262159:SRH262172 TBD262159:TBD262172 TKZ262159:TKZ262172 TUV262159:TUV262172 UER262159:UER262172 UON262159:UON262172 UYJ262159:UYJ262172 VIF262159:VIF262172 VSB262159:VSB262172 WBX262159:WBX262172 WLT262159:WLT262172 WVP262159:WVP262172 H327695:H327708 JD327695:JD327708 SZ327695:SZ327708 ACV327695:ACV327708 AMR327695:AMR327708 AWN327695:AWN327708 BGJ327695:BGJ327708 BQF327695:BQF327708 CAB327695:CAB327708 CJX327695:CJX327708 CTT327695:CTT327708 DDP327695:DDP327708 DNL327695:DNL327708 DXH327695:DXH327708 EHD327695:EHD327708 EQZ327695:EQZ327708 FAV327695:FAV327708 FKR327695:FKR327708 FUN327695:FUN327708 GEJ327695:GEJ327708 GOF327695:GOF327708 GYB327695:GYB327708 HHX327695:HHX327708 HRT327695:HRT327708 IBP327695:IBP327708 ILL327695:ILL327708 IVH327695:IVH327708 JFD327695:JFD327708 JOZ327695:JOZ327708 JYV327695:JYV327708 KIR327695:KIR327708 KSN327695:KSN327708 LCJ327695:LCJ327708 LMF327695:LMF327708 LWB327695:LWB327708 MFX327695:MFX327708 MPT327695:MPT327708 MZP327695:MZP327708 NJL327695:NJL327708 NTH327695:NTH327708 ODD327695:ODD327708 OMZ327695:OMZ327708 OWV327695:OWV327708 PGR327695:PGR327708 PQN327695:PQN327708 QAJ327695:QAJ327708 QKF327695:QKF327708 QUB327695:QUB327708 RDX327695:RDX327708 RNT327695:RNT327708 RXP327695:RXP327708 SHL327695:SHL327708 SRH327695:SRH327708 TBD327695:TBD327708 TKZ327695:TKZ327708 TUV327695:TUV327708 UER327695:UER327708 UON327695:UON327708 UYJ327695:UYJ327708 VIF327695:VIF327708 VSB327695:VSB327708 WBX327695:WBX327708 WLT327695:WLT327708 WVP327695:WVP327708 H393231:H393244 JD393231:JD393244 SZ393231:SZ393244 ACV393231:ACV393244 AMR393231:AMR393244 AWN393231:AWN393244 BGJ393231:BGJ393244 BQF393231:BQF393244 CAB393231:CAB393244 CJX393231:CJX393244 CTT393231:CTT393244 DDP393231:DDP393244 DNL393231:DNL393244 DXH393231:DXH393244 EHD393231:EHD393244 EQZ393231:EQZ393244 FAV393231:FAV393244 FKR393231:FKR393244 FUN393231:FUN393244 GEJ393231:GEJ393244 GOF393231:GOF393244 GYB393231:GYB393244 HHX393231:HHX393244 HRT393231:HRT393244 IBP393231:IBP393244 ILL393231:ILL393244 IVH393231:IVH393244 JFD393231:JFD393244 JOZ393231:JOZ393244 JYV393231:JYV393244 KIR393231:KIR393244 KSN393231:KSN393244 LCJ393231:LCJ393244 LMF393231:LMF393244 LWB393231:LWB393244 MFX393231:MFX393244 MPT393231:MPT393244 MZP393231:MZP393244 NJL393231:NJL393244 NTH393231:NTH393244 ODD393231:ODD393244 OMZ393231:OMZ393244 OWV393231:OWV393244 PGR393231:PGR393244 PQN393231:PQN393244 QAJ393231:QAJ393244 QKF393231:QKF393244 QUB393231:QUB393244 RDX393231:RDX393244 RNT393231:RNT393244 RXP393231:RXP393244 SHL393231:SHL393244 SRH393231:SRH393244 TBD393231:TBD393244 TKZ393231:TKZ393244 TUV393231:TUV393244 UER393231:UER393244 UON393231:UON393244 UYJ393231:UYJ393244 VIF393231:VIF393244 VSB393231:VSB393244 WBX393231:WBX393244 WLT393231:WLT393244 WVP393231:WVP393244 H458767:H458780 JD458767:JD458780 SZ458767:SZ458780 ACV458767:ACV458780 AMR458767:AMR458780 AWN458767:AWN458780 BGJ458767:BGJ458780 BQF458767:BQF458780 CAB458767:CAB458780 CJX458767:CJX458780 CTT458767:CTT458780 DDP458767:DDP458780 DNL458767:DNL458780 DXH458767:DXH458780 EHD458767:EHD458780 EQZ458767:EQZ458780 FAV458767:FAV458780 FKR458767:FKR458780 FUN458767:FUN458780 GEJ458767:GEJ458780 GOF458767:GOF458780 GYB458767:GYB458780 HHX458767:HHX458780 HRT458767:HRT458780 IBP458767:IBP458780 ILL458767:ILL458780 IVH458767:IVH458780 JFD458767:JFD458780 JOZ458767:JOZ458780 JYV458767:JYV458780 KIR458767:KIR458780 KSN458767:KSN458780 LCJ458767:LCJ458780 LMF458767:LMF458780 LWB458767:LWB458780 MFX458767:MFX458780 MPT458767:MPT458780 MZP458767:MZP458780 NJL458767:NJL458780 NTH458767:NTH458780 ODD458767:ODD458780 OMZ458767:OMZ458780 OWV458767:OWV458780 PGR458767:PGR458780 PQN458767:PQN458780 QAJ458767:QAJ458780 QKF458767:QKF458780 QUB458767:QUB458780 RDX458767:RDX458780 RNT458767:RNT458780 RXP458767:RXP458780 SHL458767:SHL458780 SRH458767:SRH458780 TBD458767:TBD458780 TKZ458767:TKZ458780 TUV458767:TUV458780 UER458767:UER458780 UON458767:UON458780 UYJ458767:UYJ458780 VIF458767:VIF458780 VSB458767:VSB458780 WBX458767:WBX458780 WLT458767:WLT458780 WVP458767:WVP458780 H524303:H524316 JD524303:JD524316 SZ524303:SZ524316 ACV524303:ACV524316 AMR524303:AMR524316 AWN524303:AWN524316 BGJ524303:BGJ524316 BQF524303:BQF524316 CAB524303:CAB524316 CJX524303:CJX524316 CTT524303:CTT524316 DDP524303:DDP524316 DNL524303:DNL524316 DXH524303:DXH524316 EHD524303:EHD524316 EQZ524303:EQZ524316 FAV524303:FAV524316 FKR524303:FKR524316 FUN524303:FUN524316 GEJ524303:GEJ524316 GOF524303:GOF524316 GYB524303:GYB524316 HHX524303:HHX524316 HRT524303:HRT524316 IBP524303:IBP524316 ILL524303:ILL524316 IVH524303:IVH524316 JFD524303:JFD524316 JOZ524303:JOZ524316 JYV524303:JYV524316 KIR524303:KIR524316 KSN524303:KSN524316 LCJ524303:LCJ524316 LMF524303:LMF524316 LWB524303:LWB524316 MFX524303:MFX524316 MPT524303:MPT524316 MZP524303:MZP524316 NJL524303:NJL524316 NTH524303:NTH524316 ODD524303:ODD524316 OMZ524303:OMZ524316 OWV524303:OWV524316 PGR524303:PGR524316 PQN524303:PQN524316 QAJ524303:QAJ524316 QKF524303:QKF524316 QUB524303:QUB524316 RDX524303:RDX524316 RNT524303:RNT524316 RXP524303:RXP524316 SHL524303:SHL524316 SRH524303:SRH524316 TBD524303:TBD524316 TKZ524303:TKZ524316 TUV524303:TUV524316 UER524303:UER524316 UON524303:UON524316 UYJ524303:UYJ524316 VIF524303:VIF524316 VSB524303:VSB524316 WBX524303:WBX524316 WLT524303:WLT524316 WVP524303:WVP524316 H589839:H589852 JD589839:JD589852 SZ589839:SZ589852 ACV589839:ACV589852 AMR589839:AMR589852 AWN589839:AWN589852 BGJ589839:BGJ589852 BQF589839:BQF589852 CAB589839:CAB589852 CJX589839:CJX589852 CTT589839:CTT589852 DDP589839:DDP589852 DNL589839:DNL589852 DXH589839:DXH589852 EHD589839:EHD589852 EQZ589839:EQZ589852 FAV589839:FAV589852 FKR589839:FKR589852 FUN589839:FUN589852 GEJ589839:GEJ589852 GOF589839:GOF589852 GYB589839:GYB589852 HHX589839:HHX589852 HRT589839:HRT589852 IBP589839:IBP589852 ILL589839:ILL589852 IVH589839:IVH589852 JFD589839:JFD589852 JOZ589839:JOZ589852 JYV589839:JYV589852 KIR589839:KIR589852 KSN589839:KSN589852 LCJ589839:LCJ589852 LMF589839:LMF589852 LWB589839:LWB589852 MFX589839:MFX589852 MPT589839:MPT589852 MZP589839:MZP589852 NJL589839:NJL589852 NTH589839:NTH589852 ODD589839:ODD589852 OMZ589839:OMZ589852 OWV589839:OWV589852 PGR589839:PGR589852 PQN589839:PQN589852 QAJ589839:QAJ589852 QKF589839:QKF589852 QUB589839:QUB589852 RDX589839:RDX589852 RNT589839:RNT589852 RXP589839:RXP589852 SHL589839:SHL589852 SRH589839:SRH589852 TBD589839:TBD589852 TKZ589839:TKZ589852 TUV589839:TUV589852 UER589839:UER589852 UON589839:UON589852 UYJ589839:UYJ589852 VIF589839:VIF589852 VSB589839:VSB589852 WBX589839:WBX589852 WLT589839:WLT589852 WVP589839:WVP589852 H655375:H655388 JD655375:JD655388 SZ655375:SZ655388 ACV655375:ACV655388 AMR655375:AMR655388 AWN655375:AWN655388 BGJ655375:BGJ655388 BQF655375:BQF655388 CAB655375:CAB655388 CJX655375:CJX655388 CTT655375:CTT655388 DDP655375:DDP655388 DNL655375:DNL655388 DXH655375:DXH655388 EHD655375:EHD655388 EQZ655375:EQZ655388 FAV655375:FAV655388 FKR655375:FKR655388 FUN655375:FUN655388 GEJ655375:GEJ655388 GOF655375:GOF655388 GYB655375:GYB655388 HHX655375:HHX655388 HRT655375:HRT655388 IBP655375:IBP655388 ILL655375:ILL655388 IVH655375:IVH655388 JFD655375:JFD655388 JOZ655375:JOZ655388 JYV655375:JYV655388 KIR655375:KIR655388 KSN655375:KSN655388 LCJ655375:LCJ655388 LMF655375:LMF655388 LWB655375:LWB655388 MFX655375:MFX655388 MPT655375:MPT655388 MZP655375:MZP655388 NJL655375:NJL655388 NTH655375:NTH655388 ODD655375:ODD655388 OMZ655375:OMZ655388 OWV655375:OWV655388 PGR655375:PGR655388 PQN655375:PQN655388 QAJ655375:QAJ655388 QKF655375:QKF655388 QUB655375:QUB655388 RDX655375:RDX655388 RNT655375:RNT655388 RXP655375:RXP655388 SHL655375:SHL655388 SRH655375:SRH655388 TBD655375:TBD655388 TKZ655375:TKZ655388 TUV655375:TUV655388 UER655375:UER655388 UON655375:UON655388 UYJ655375:UYJ655388 VIF655375:VIF655388 VSB655375:VSB655388 WBX655375:WBX655388 WLT655375:WLT655388 WVP655375:WVP655388 H720911:H720924 JD720911:JD720924 SZ720911:SZ720924 ACV720911:ACV720924 AMR720911:AMR720924 AWN720911:AWN720924 BGJ720911:BGJ720924 BQF720911:BQF720924 CAB720911:CAB720924 CJX720911:CJX720924 CTT720911:CTT720924 DDP720911:DDP720924 DNL720911:DNL720924 DXH720911:DXH720924 EHD720911:EHD720924 EQZ720911:EQZ720924 FAV720911:FAV720924 FKR720911:FKR720924 FUN720911:FUN720924 GEJ720911:GEJ720924 GOF720911:GOF720924 GYB720911:GYB720924 HHX720911:HHX720924 HRT720911:HRT720924 IBP720911:IBP720924 ILL720911:ILL720924 IVH720911:IVH720924 JFD720911:JFD720924 JOZ720911:JOZ720924 JYV720911:JYV720924 KIR720911:KIR720924 KSN720911:KSN720924 LCJ720911:LCJ720924 LMF720911:LMF720924 LWB720911:LWB720924 MFX720911:MFX720924 MPT720911:MPT720924 MZP720911:MZP720924 NJL720911:NJL720924 NTH720911:NTH720924 ODD720911:ODD720924 OMZ720911:OMZ720924 OWV720911:OWV720924 PGR720911:PGR720924 PQN720911:PQN720924 QAJ720911:QAJ720924 QKF720911:QKF720924 QUB720911:QUB720924 RDX720911:RDX720924 RNT720911:RNT720924 RXP720911:RXP720924 SHL720911:SHL720924 SRH720911:SRH720924 TBD720911:TBD720924 TKZ720911:TKZ720924 TUV720911:TUV720924 UER720911:UER720924 UON720911:UON720924 UYJ720911:UYJ720924 VIF720911:VIF720924 VSB720911:VSB720924 WBX720911:WBX720924 WLT720911:WLT720924 WVP720911:WVP720924 H786447:H786460 JD786447:JD786460 SZ786447:SZ786460 ACV786447:ACV786460 AMR786447:AMR786460 AWN786447:AWN786460 BGJ786447:BGJ786460 BQF786447:BQF786460 CAB786447:CAB786460 CJX786447:CJX786460 CTT786447:CTT786460 DDP786447:DDP786460 DNL786447:DNL786460 DXH786447:DXH786460 EHD786447:EHD786460 EQZ786447:EQZ786460 FAV786447:FAV786460 FKR786447:FKR786460 FUN786447:FUN786460 GEJ786447:GEJ786460 GOF786447:GOF786460 GYB786447:GYB786460 HHX786447:HHX786460 HRT786447:HRT786460 IBP786447:IBP786460 ILL786447:ILL786460 IVH786447:IVH786460 JFD786447:JFD786460 JOZ786447:JOZ786460 JYV786447:JYV786460 KIR786447:KIR786460 KSN786447:KSN786460 LCJ786447:LCJ786460 LMF786447:LMF786460 LWB786447:LWB786460 MFX786447:MFX786460 MPT786447:MPT786460 MZP786447:MZP786460 NJL786447:NJL786460 NTH786447:NTH786460 ODD786447:ODD786460 OMZ786447:OMZ786460 OWV786447:OWV786460 PGR786447:PGR786460 PQN786447:PQN786460 QAJ786447:QAJ786460 QKF786447:QKF786460 QUB786447:QUB786460 RDX786447:RDX786460 RNT786447:RNT786460 RXP786447:RXP786460 SHL786447:SHL786460 SRH786447:SRH786460 TBD786447:TBD786460 TKZ786447:TKZ786460 TUV786447:TUV786460 UER786447:UER786460 UON786447:UON786460 UYJ786447:UYJ786460 VIF786447:VIF786460 VSB786447:VSB786460 WBX786447:WBX786460 WLT786447:WLT786460 WVP786447:WVP786460 H851983:H851996 JD851983:JD851996 SZ851983:SZ851996 ACV851983:ACV851996 AMR851983:AMR851996 AWN851983:AWN851996 BGJ851983:BGJ851996 BQF851983:BQF851996 CAB851983:CAB851996 CJX851983:CJX851996 CTT851983:CTT851996 DDP851983:DDP851996 DNL851983:DNL851996 DXH851983:DXH851996 EHD851983:EHD851996 EQZ851983:EQZ851996 FAV851983:FAV851996 FKR851983:FKR851996 FUN851983:FUN851996 GEJ851983:GEJ851996 GOF851983:GOF851996 GYB851983:GYB851996 HHX851983:HHX851996 HRT851983:HRT851996 IBP851983:IBP851996 ILL851983:ILL851996 IVH851983:IVH851996 JFD851983:JFD851996 JOZ851983:JOZ851996 JYV851983:JYV851996 KIR851983:KIR851996 KSN851983:KSN851996 LCJ851983:LCJ851996 LMF851983:LMF851996 LWB851983:LWB851996 MFX851983:MFX851996 MPT851983:MPT851996 MZP851983:MZP851996 NJL851983:NJL851996 NTH851983:NTH851996 ODD851983:ODD851996 OMZ851983:OMZ851996 OWV851983:OWV851996 PGR851983:PGR851996 PQN851983:PQN851996 QAJ851983:QAJ851996 QKF851983:QKF851996 QUB851983:QUB851996 RDX851983:RDX851996 RNT851983:RNT851996 RXP851983:RXP851996 SHL851983:SHL851996 SRH851983:SRH851996 TBD851983:TBD851996 TKZ851983:TKZ851996 TUV851983:TUV851996 UER851983:UER851996 UON851983:UON851996 UYJ851983:UYJ851996 VIF851983:VIF851996 VSB851983:VSB851996 WBX851983:WBX851996 WLT851983:WLT851996 WVP851983:WVP851996 H917519:H917532 JD917519:JD917532 SZ917519:SZ917532 ACV917519:ACV917532 AMR917519:AMR917532 AWN917519:AWN917532 BGJ917519:BGJ917532 BQF917519:BQF917532 CAB917519:CAB917532 CJX917519:CJX917532 CTT917519:CTT917532 DDP917519:DDP917532 DNL917519:DNL917532 DXH917519:DXH917532 EHD917519:EHD917532 EQZ917519:EQZ917532 FAV917519:FAV917532 FKR917519:FKR917532 FUN917519:FUN917532 GEJ917519:GEJ917532 GOF917519:GOF917532 GYB917519:GYB917532 HHX917519:HHX917532 HRT917519:HRT917532 IBP917519:IBP917532 ILL917519:ILL917532 IVH917519:IVH917532 JFD917519:JFD917532 JOZ917519:JOZ917532 JYV917519:JYV917532 KIR917519:KIR917532 KSN917519:KSN917532 LCJ917519:LCJ917532 LMF917519:LMF917532 LWB917519:LWB917532 MFX917519:MFX917532 MPT917519:MPT917532 MZP917519:MZP917532 NJL917519:NJL917532 NTH917519:NTH917532 ODD917519:ODD917532 OMZ917519:OMZ917532 OWV917519:OWV917532 PGR917519:PGR917532 PQN917519:PQN917532 QAJ917519:QAJ917532 QKF917519:QKF917532 QUB917519:QUB917532 RDX917519:RDX917532 RNT917519:RNT917532 RXP917519:RXP917532 SHL917519:SHL917532 SRH917519:SRH917532 TBD917519:TBD917532 TKZ917519:TKZ917532 TUV917519:TUV917532 UER917519:UER917532 UON917519:UON917532 UYJ917519:UYJ917532 VIF917519:VIF917532 VSB917519:VSB917532 WBX917519:WBX917532 WLT917519:WLT917532 WVP917519:WVP917532 H983055:H983068 JD983055:JD983068 SZ983055:SZ983068 ACV983055:ACV983068 AMR983055:AMR983068 AWN983055:AWN983068 BGJ983055:BGJ983068 BQF983055:BQF983068 CAB983055:CAB983068 CJX983055:CJX983068 CTT983055:CTT983068 DDP983055:DDP983068 DNL983055:DNL983068 DXH983055:DXH983068 EHD983055:EHD983068 EQZ983055:EQZ983068 FAV983055:FAV983068 FKR983055:FKR983068 FUN983055:FUN983068 GEJ983055:GEJ983068 GOF983055:GOF983068 GYB983055:GYB983068 HHX983055:HHX983068 HRT983055:HRT983068 IBP983055:IBP983068 ILL983055:ILL983068 IVH983055:IVH983068 JFD983055:JFD983068 JOZ983055:JOZ983068 JYV983055:JYV983068 KIR983055:KIR983068 KSN983055:KSN983068 LCJ983055:LCJ983068 LMF983055:LMF983068 LWB983055:LWB983068 MFX983055:MFX983068 MPT983055:MPT983068 MZP983055:MZP983068 NJL983055:NJL983068 NTH983055:NTH983068 ODD983055:ODD983068 OMZ983055:OMZ983068 OWV983055:OWV983068 PGR983055:PGR983068 PQN983055:PQN983068 QAJ983055:QAJ983068 QKF983055:QKF983068 QUB983055:QUB983068 RDX983055:RDX983068 RNT983055:RNT983068 RXP983055:RXP983068 SHL983055:SHL983068 SRH983055:SRH983068 TBD983055:TBD983068 TKZ983055:TKZ983068 TUV983055:TUV983068 UER983055:UER983068 UON983055:UON983068 UYJ983055:UYJ983068 VIF983055:VIF983068 VSB983055:VSB983068 WBX983055:WBX983068 WLT983055:WLT983068" xr:uid="{B687E618-F8B4-4237-B529-1F6C020C34E5}">
      <formula1>"移乗介護,移動支援,排泄支援,見守り・コミュニケーション,入浴支援"</formula1>
    </dataValidation>
    <dataValidation type="list" allowBlank="1" showInputMessage="1" showErrorMessage="1" sqref="WVK983055:WVK983068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1:C65564 IY65551:IY65564 SU65551:SU65564 ACQ65551:ACQ65564 AMM65551:AMM65564 AWI65551:AWI65564 BGE65551:BGE65564 BQA65551:BQA65564 BZW65551:BZW65564 CJS65551:CJS65564 CTO65551:CTO65564 DDK65551:DDK65564 DNG65551:DNG65564 DXC65551:DXC65564 EGY65551:EGY65564 EQU65551:EQU65564 FAQ65551:FAQ65564 FKM65551:FKM65564 FUI65551:FUI65564 GEE65551:GEE65564 GOA65551:GOA65564 GXW65551:GXW65564 HHS65551:HHS65564 HRO65551:HRO65564 IBK65551:IBK65564 ILG65551:ILG65564 IVC65551:IVC65564 JEY65551:JEY65564 JOU65551:JOU65564 JYQ65551:JYQ65564 KIM65551:KIM65564 KSI65551:KSI65564 LCE65551:LCE65564 LMA65551:LMA65564 LVW65551:LVW65564 MFS65551:MFS65564 MPO65551:MPO65564 MZK65551:MZK65564 NJG65551:NJG65564 NTC65551:NTC65564 OCY65551:OCY65564 OMU65551:OMU65564 OWQ65551:OWQ65564 PGM65551:PGM65564 PQI65551:PQI65564 QAE65551:QAE65564 QKA65551:QKA65564 QTW65551:QTW65564 RDS65551:RDS65564 RNO65551:RNO65564 RXK65551:RXK65564 SHG65551:SHG65564 SRC65551:SRC65564 TAY65551:TAY65564 TKU65551:TKU65564 TUQ65551:TUQ65564 UEM65551:UEM65564 UOI65551:UOI65564 UYE65551:UYE65564 VIA65551:VIA65564 VRW65551:VRW65564 WBS65551:WBS65564 WLO65551:WLO65564 WVK65551:WVK65564 C131087:C131100 IY131087:IY131100 SU131087:SU131100 ACQ131087:ACQ131100 AMM131087:AMM131100 AWI131087:AWI131100 BGE131087:BGE131100 BQA131087:BQA131100 BZW131087:BZW131100 CJS131087:CJS131100 CTO131087:CTO131100 DDK131087:DDK131100 DNG131087:DNG131100 DXC131087:DXC131100 EGY131087:EGY131100 EQU131087:EQU131100 FAQ131087:FAQ131100 FKM131087:FKM131100 FUI131087:FUI131100 GEE131087:GEE131100 GOA131087:GOA131100 GXW131087:GXW131100 HHS131087:HHS131100 HRO131087:HRO131100 IBK131087:IBK131100 ILG131087:ILG131100 IVC131087:IVC131100 JEY131087:JEY131100 JOU131087:JOU131100 JYQ131087:JYQ131100 KIM131087:KIM131100 KSI131087:KSI131100 LCE131087:LCE131100 LMA131087:LMA131100 LVW131087:LVW131100 MFS131087:MFS131100 MPO131087:MPO131100 MZK131087:MZK131100 NJG131087:NJG131100 NTC131087:NTC131100 OCY131087:OCY131100 OMU131087:OMU131100 OWQ131087:OWQ131100 PGM131087:PGM131100 PQI131087:PQI131100 QAE131087:QAE131100 QKA131087:QKA131100 QTW131087:QTW131100 RDS131087:RDS131100 RNO131087:RNO131100 RXK131087:RXK131100 SHG131087:SHG131100 SRC131087:SRC131100 TAY131087:TAY131100 TKU131087:TKU131100 TUQ131087:TUQ131100 UEM131087:UEM131100 UOI131087:UOI131100 UYE131087:UYE131100 VIA131087:VIA131100 VRW131087:VRW131100 WBS131087:WBS131100 WLO131087:WLO131100 WVK131087:WVK131100 C196623:C196636 IY196623:IY196636 SU196623:SU196636 ACQ196623:ACQ196636 AMM196623:AMM196636 AWI196623:AWI196636 BGE196623:BGE196636 BQA196623:BQA196636 BZW196623:BZW196636 CJS196623:CJS196636 CTO196623:CTO196636 DDK196623:DDK196636 DNG196623:DNG196636 DXC196623:DXC196636 EGY196623:EGY196636 EQU196623:EQU196636 FAQ196623:FAQ196636 FKM196623:FKM196636 FUI196623:FUI196636 GEE196623:GEE196636 GOA196623:GOA196636 GXW196623:GXW196636 HHS196623:HHS196636 HRO196623:HRO196636 IBK196623:IBK196636 ILG196623:ILG196636 IVC196623:IVC196636 JEY196623:JEY196636 JOU196623:JOU196636 JYQ196623:JYQ196636 KIM196623:KIM196636 KSI196623:KSI196636 LCE196623:LCE196636 LMA196623:LMA196636 LVW196623:LVW196636 MFS196623:MFS196636 MPO196623:MPO196636 MZK196623:MZK196636 NJG196623:NJG196636 NTC196623:NTC196636 OCY196623:OCY196636 OMU196623:OMU196636 OWQ196623:OWQ196636 PGM196623:PGM196636 PQI196623:PQI196636 QAE196623:QAE196636 QKA196623:QKA196636 QTW196623:QTW196636 RDS196623:RDS196636 RNO196623:RNO196636 RXK196623:RXK196636 SHG196623:SHG196636 SRC196623:SRC196636 TAY196623:TAY196636 TKU196623:TKU196636 TUQ196623:TUQ196636 UEM196623:UEM196636 UOI196623:UOI196636 UYE196623:UYE196636 VIA196623:VIA196636 VRW196623:VRW196636 WBS196623:WBS196636 WLO196623:WLO196636 WVK196623:WVK196636 C262159:C262172 IY262159:IY262172 SU262159:SU262172 ACQ262159:ACQ262172 AMM262159:AMM262172 AWI262159:AWI262172 BGE262159:BGE262172 BQA262159:BQA262172 BZW262159:BZW262172 CJS262159:CJS262172 CTO262159:CTO262172 DDK262159:DDK262172 DNG262159:DNG262172 DXC262159:DXC262172 EGY262159:EGY262172 EQU262159:EQU262172 FAQ262159:FAQ262172 FKM262159:FKM262172 FUI262159:FUI262172 GEE262159:GEE262172 GOA262159:GOA262172 GXW262159:GXW262172 HHS262159:HHS262172 HRO262159:HRO262172 IBK262159:IBK262172 ILG262159:ILG262172 IVC262159:IVC262172 JEY262159:JEY262172 JOU262159:JOU262172 JYQ262159:JYQ262172 KIM262159:KIM262172 KSI262159:KSI262172 LCE262159:LCE262172 LMA262159:LMA262172 LVW262159:LVW262172 MFS262159:MFS262172 MPO262159:MPO262172 MZK262159:MZK262172 NJG262159:NJG262172 NTC262159:NTC262172 OCY262159:OCY262172 OMU262159:OMU262172 OWQ262159:OWQ262172 PGM262159:PGM262172 PQI262159:PQI262172 QAE262159:QAE262172 QKA262159:QKA262172 QTW262159:QTW262172 RDS262159:RDS262172 RNO262159:RNO262172 RXK262159:RXK262172 SHG262159:SHG262172 SRC262159:SRC262172 TAY262159:TAY262172 TKU262159:TKU262172 TUQ262159:TUQ262172 UEM262159:UEM262172 UOI262159:UOI262172 UYE262159:UYE262172 VIA262159:VIA262172 VRW262159:VRW262172 WBS262159:WBS262172 WLO262159:WLO262172 WVK262159:WVK262172 C327695:C327708 IY327695:IY327708 SU327695:SU327708 ACQ327695:ACQ327708 AMM327695:AMM327708 AWI327695:AWI327708 BGE327695:BGE327708 BQA327695:BQA327708 BZW327695:BZW327708 CJS327695:CJS327708 CTO327695:CTO327708 DDK327695:DDK327708 DNG327695:DNG327708 DXC327695:DXC327708 EGY327695:EGY327708 EQU327695:EQU327708 FAQ327695:FAQ327708 FKM327695:FKM327708 FUI327695:FUI327708 GEE327695:GEE327708 GOA327695:GOA327708 GXW327695:GXW327708 HHS327695:HHS327708 HRO327695:HRO327708 IBK327695:IBK327708 ILG327695:ILG327708 IVC327695:IVC327708 JEY327695:JEY327708 JOU327695:JOU327708 JYQ327695:JYQ327708 KIM327695:KIM327708 KSI327695:KSI327708 LCE327695:LCE327708 LMA327695:LMA327708 LVW327695:LVW327708 MFS327695:MFS327708 MPO327695:MPO327708 MZK327695:MZK327708 NJG327695:NJG327708 NTC327695:NTC327708 OCY327695:OCY327708 OMU327695:OMU327708 OWQ327695:OWQ327708 PGM327695:PGM327708 PQI327695:PQI327708 QAE327695:QAE327708 QKA327695:QKA327708 QTW327695:QTW327708 RDS327695:RDS327708 RNO327695:RNO327708 RXK327695:RXK327708 SHG327695:SHG327708 SRC327695:SRC327708 TAY327695:TAY327708 TKU327695:TKU327708 TUQ327695:TUQ327708 UEM327695:UEM327708 UOI327695:UOI327708 UYE327695:UYE327708 VIA327695:VIA327708 VRW327695:VRW327708 WBS327695:WBS327708 WLO327695:WLO327708 WVK327695:WVK327708 C393231:C393244 IY393231:IY393244 SU393231:SU393244 ACQ393231:ACQ393244 AMM393231:AMM393244 AWI393231:AWI393244 BGE393231:BGE393244 BQA393231:BQA393244 BZW393231:BZW393244 CJS393231:CJS393244 CTO393231:CTO393244 DDK393231:DDK393244 DNG393231:DNG393244 DXC393231:DXC393244 EGY393231:EGY393244 EQU393231:EQU393244 FAQ393231:FAQ393244 FKM393231:FKM393244 FUI393231:FUI393244 GEE393231:GEE393244 GOA393231:GOA393244 GXW393231:GXW393244 HHS393231:HHS393244 HRO393231:HRO393244 IBK393231:IBK393244 ILG393231:ILG393244 IVC393231:IVC393244 JEY393231:JEY393244 JOU393231:JOU393244 JYQ393231:JYQ393244 KIM393231:KIM393244 KSI393231:KSI393244 LCE393231:LCE393244 LMA393231:LMA393244 LVW393231:LVW393244 MFS393231:MFS393244 MPO393231:MPO393244 MZK393231:MZK393244 NJG393231:NJG393244 NTC393231:NTC393244 OCY393231:OCY393244 OMU393231:OMU393244 OWQ393231:OWQ393244 PGM393231:PGM393244 PQI393231:PQI393244 QAE393231:QAE393244 QKA393231:QKA393244 QTW393231:QTW393244 RDS393231:RDS393244 RNO393231:RNO393244 RXK393231:RXK393244 SHG393231:SHG393244 SRC393231:SRC393244 TAY393231:TAY393244 TKU393231:TKU393244 TUQ393231:TUQ393244 UEM393231:UEM393244 UOI393231:UOI393244 UYE393231:UYE393244 VIA393231:VIA393244 VRW393231:VRW393244 WBS393231:WBS393244 WLO393231:WLO393244 WVK393231:WVK393244 C458767:C458780 IY458767:IY458780 SU458767:SU458780 ACQ458767:ACQ458780 AMM458767:AMM458780 AWI458767:AWI458780 BGE458767:BGE458780 BQA458767:BQA458780 BZW458767:BZW458780 CJS458767:CJS458780 CTO458767:CTO458780 DDK458767:DDK458780 DNG458767:DNG458780 DXC458767:DXC458780 EGY458767:EGY458780 EQU458767:EQU458780 FAQ458767:FAQ458780 FKM458767:FKM458780 FUI458767:FUI458780 GEE458767:GEE458780 GOA458767:GOA458780 GXW458767:GXW458780 HHS458767:HHS458780 HRO458767:HRO458780 IBK458767:IBK458780 ILG458767:ILG458780 IVC458767:IVC458780 JEY458767:JEY458780 JOU458767:JOU458780 JYQ458767:JYQ458780 KIM458767:KIM458780 KSI458767:KSI458780 LCE458767:LCE458780 LMA458767:LMA458780 LVW458767:LVW458780 MFS458767:MFS458780 MPO458767:MPO458780 MZK458767:MZK458780 NJG458767:NJG458780 NTC458767:NTC458780 OCY458767:OCY458780 OMU458767:OMU458780 OWQ458767:OWQ458780 PGM458767:PGM458780 PQI458767:PQI458780 QAE458767:QAE458780 QKA458767:QKA458780 QTW458767:QTW458780 RDS458767:RDS458780 RNO458767:RNO458780 RXK458767:RXK458780 SHG458767:SHG458780 SRC458767:SRC458780 TAY458767:TAY458780 TKU458767:TKU458780 TUQ458767:TUQ458780 UEM458767:UEM458780 UOI458767:UOI458780 UYE458767:UYE458780 VIA458767:VIA458780 VRW458767:VRW458780 WBS458767:WBS458780 WLO458767:WLO458780 WVK458767:WVK458780 C524303:C524316 IY524303:IY524316 SU524303:SU524316 ACQ524303:ACQ524316 AMM524303:AMM524316 AWI524303:AWI524316 BGE524303:BGE524316 BQA524303:BQA524316 BZW524303:BZW524316 CJS524303:CJS524316 CTO524303:CTO524316 DDK524303:DDK524316 DNG524303:DNG524316 DXC524303:DXC524316 EGY524303:EGY524316 EQU524303:EQU524316 FAQ524303:FAQ524316 FKM524303:FKM524316 FUI524303:FUI524316 GEE524303:GEE524316 GOA524303:GOA524316 GXW524303:GXW524316 HHS524303:HHS524316 HRO524303:HRO524316 IBK524303:IBK524316 ILG524303:ILG524316 IVC524303:IVC524316 JEY524303:JEY524316 JOU524303:JOU524316 JYQ524303:JYQ524316 KIM524303:KIM524316 KSI524303:KSI524316 LCE524303:LCE524316 LMA524303:LMA524316 LVW524303:LVW524316 MFS524303:MFS524316 MPO524303:MPO524316 MZK524303:MZK524316 NJG524303:NJG524316 NTC524303:NTC524316 OCY524303:OCY524316 OMU524303:OMU524316 OWQ524303:OWQ524316 PGM524303:PGM524316 PQI524303:PQI524316 QAE524303:QAE524316 QKA524303:QKA524316 QTW524303:QTW524316 RDS524303:RDS524316 RNO524303:RNO524316 RXK524303:RXK524316 SHG524303:SHG524316 SRC524303:SRC524316 TAY524303:TAY524316 TKU524303:TKU524316 TUQ524303:TUQ524316 UEM524303:UEM524316 UOI524303:UOI524316 UYE524303:UYE524316 VIA524303:VIA524316 VRW524303:VRW524316 WBS524303:WBS524316 WLO524303:WLO524316 WVK524303:WVK524316 C589839:C589852 IY589839:IY589852 SU589839:SU589852 ACQ589839:ACQ589852 AMM589839:AMM589852 AWI589839:AWI589852 BGE589839:BGE589852 BQA589839:BQA589852 BZW589839:BZW589852 CJS589839:CJS589852 CTO589839:CTO589852 DDK589839:DDK589852 DNG589839:DNG589852 DXC589839:DXC589852 EGY589839:EGY589852 EQU589839:EQU589852 FAQ589839:FAQ589852 FKM589839:FKM589852 FUI589839:FUI589852 GEE589839:GEE589852 GOA589839:GOA589852 GXW589839:GXW589852 HHS589839:HHS589852 HRO589839:HRO589852 IBK589839:IBK589852 ILG589839:ILG589852 IVC589839:IVC589852 JEY589839:JEY589852 JOU589839:JOU589852 JYQ589839:JYQ589852 KIM589839:KIM589852 KSI589839:KSI589852 LCE589839:LCE589852 LMA589839:LMA589852 LVW589839:LVW589852 MFS589839:MFS589852 MPO589839:MPO589852 MZK589839:MZK589852 NJG589839:NJG589852 NTC589839:NTC589852 OCY589839:OCY589852 OMU589839:OMU589852 OWQ589839:OWQ589852 PGM589839:PGM589852 PQI589839:PQI589852 QAE589839:QAE589852 QKA589839:QKA589852 QTW589839:QTW589852 RDS589839:RDS589852 RNO589839:RNO589852 RXK589839:RXK589852 SHG589839:SHG589852 SRC589839:SRC589852 TAY589839:TAY589852 TKU589839:TKU589852 TUQ589839:TUQ589852 UEM589839:UEM589852 UOI589839:UOI589852 UYE589839:UYE589852 VIA589839:VIA589852 VRW589839:VRW589852 WBS589839:WBS589852 WLO589839:WLO589852 WVK589839:WVK589852 C655375:C655388 IY655375:IY655388 SU655375:SU655388 ACQ655375:ACQ655388 AMM655375:AMM655388 AWI655375:AWI655388 BGE655375:BGE655388 BQA655375:BQA655388 BZW655375:BZW655388 CJS655375:CJS655388 CTO655375:CTO655388 DDK655375:DDK655388 DNG655375:DNG655388 DXC655375:DXC655388 EGY655375:EGY655388 EQU655375:EQU655388 FAQ655375:FAQ655388 FKM655375:FKM655388 FUI655375:FUI655388 GEE655375:GEE655388 GOA655375:GOA655388 GXW655375:GXW655388 HHS655375:HHS655388 HRO655375:HRO655388 IBK655375:IBK655388 ILG655375:ILG655388 IVC655375:IVC655388 JEY655375:JEY655388 JOU655375:JOU655388 JYQ655375:JYQ655388 KIM655375:KIM655388 KSI655375:KSI655388 LCE655375:LCE655388 LMA655375:LMA655388 LVW655375:LVW655388 MFS655375:MFS655388 MPO655375:MPO655388 MZK655375:MZK655388 NJG655375:NJG655388 NTC655375:NTC655388 OCY655375:OCY655388 OMU655375:OMU655388 OWQ655375:OWQ655388 PGM655375:PGM655388 PQI655375:PQI655388 QAE655375:QAE655388 QKA655375:QKA655388 QTW655375:QTW655388 RDS655375:RDS655388 RNO655375:RNO655388 RXK655375:RXK655388 SHG655375:SHG655388 SRC655375:SRC655388 TAY655375:TAY655388 TKU655375:TKU655388 TUQ655375:TUQ655388 UEM655375:UEM655388 UOI655375:UOI655388 UYE655375:UYE655388 VIA655375:VIA655388 VRW655375:VRW655388 WBS655375:WBS655388 WLO655375:WLO655388 WVK655375:WVK655388 C720911:C720924 IY720911:IY720924 SU720911:SU720924 ACQ720911:ACQ720924 AMM720911:AMM720924 AWI720911:AWI720924 BGE720911:BGE720924 BQA720911:BQA720924 BZW720911:BZW720924 CJS720911:CJS720924 CTO720911:CTO720924 DDK720911:DDK720924 DNG720911:DNG720924 DXC720911:DXC720924 EGY720911:EGY720924 EQU720911:EQU720924 FAQ720911:FAQ720924 FKM720911:FKM720924 FUI720911:FUI720924 GEE720911:GEE720924 GOA720911:GOA720924 GXW720911:GXW720924 HHS720911:HHS720924 HRO720911:HRO720924 IBK720911:IBK720924 ILG720911:ILG720924 IVC720911:IVC720924 JEY720911:JEY720924 JOU720911:JOU720924 JYQ720911:JYQ720924 KIM720911:KIM720924 KSI720911:KSI720924 LCE720911:LCE720924 LMA720911:LMA720924 LVW720911:LVW720924 MFS720911:MFS720924 MPO720911:MPO720924 MZK720911:MZK720924 NJG720911:NJG720924 NTC720911:NTC720924 OCY720911:OCY720924 OMU720911:OMU720924 OWQ720911:OWQ720924 PGM720911:PGM720924 PQI720911:PQI720924 QAE720911:QAE720924 QKA720911:QKA720924 QTW720911:QTW720924 RDS720911:RDS720924 RNO720911:RNO720924 RXK720911:RXK720924 SHG720911:SHG720924 SRC720911:SRC720924 TAY720911:TAY720924 TKU720911:TKU720924 TUQ720911:TUQ720924 UEM720911:UEM720924 UOI720911:UOI720924 UYE720911:UYE720924 VIA720911:VIA720924 VRW720911:VRW720924 WBS720911:WBS720924 WLO720911:WLO720924 WVK720911:WVK720924 C786447:C786460 IY786447:IY786460 SU786447:SU786460 ACQ786447:ACQ786460 AMM786447:AMM786460 AWI786447:AWI786460 BGE786447:BGE786460 BQA786447:BQA786460 BZW786447:BZW786460 CJS786447:CJS786460 CTO786447:CTO786460 DDK786447:DDK786460 DNG786447:DNG786460 DXC786447:DXC786460 EGY786447:EGY786460 EQU786447:EQU786460 FAQ786447:FAQ786460 FKM786447:FKM786460 FUI786447:FUI786460 GEE786447:GEE786460 GOA786447:GOA786460 GXW786447:GXW786460 HHS786447:HHS786460 HRO786447:HRO786460 IBK786447:IBK786460 ILG786447:ILG786460 IVC786447:IVC786460 JEY786447:JEY786460 JOU786447:JOU786460 JYQ786447:JYQ786460 KIM786447:KIM786460 KSI786447:KSI786460 LCE786447:LCE786460 LMA786447:LMA786460 LVW786447:LVW786460 MFS786447:MFS786460 MPO786447:MPO786460 MZK786447:MZK786460 NJG786447:NJG786460 NTC786447:NTC786460 OCY786447:OCY786460 OMU786447:OMU786460 OWQ786447:OWQ786460 PGM786447:PGM786460 PQI786447:PQI786460 QAE786447:QAE786460 QKA786447:QKA786460 QTW786447:QTW786460 RDS786447:RDS786460 RNO786447:RNO786460 RXK786447:RXK786460 SHG786447:SHG786460 SRC786447:SRC786460 TAY786447:TAY786460 TKU786447:TKU786460 TUQ786447:TUQ786460 UEM786447:UEM786460 UOI786447:UOI786460 UYE786447:UYE786460 VIA786447:VIA786460 VRW786447:VRW786460 WBS786447:WBS786460 WLO786447:WLO786460 WVK786447:WVK786460 C851983:C851996 IY851983:IY851996 SU851983:SU851996 ACQ851983:ACQ851996 AMM851983:AMM851996 AWI851983:AWI851996 BGE851983:BGE851996 BQA851983:BQA851996 BZW851983:BZW851996 CJS851983:CJS851996 CTO851983:CTO851996 DDK851983:DDK851996 DNG851983:DNG851996 DXC851983:DXC851996 EGY851983:EGY851996 EQU851983:EQU851996 FAQ851983:FAQ851996 FKM851983:FKM851996 FUI851983:FUI851996 GEE851983:GEE851996 GOA851983:GOA851996 GXW851983:GXW851996 HHS851983:HHS851996 HRO851983:HRO851996 IBK851983:IBK851996 ILG851983:ILG851996 IVC851983:IVC851996 JEY851983:JEY851996 JOU851983:JOU851996 JYQ851983:JYQ851996 KIM851983:KIM851996 KSI851983:KSI851996 LCE851983:LCE851996 LMA851983:LMA851996 LVW851983:LVW851996 MFS851983:MFS851996 MPO851983:MPO851996 MZK851983:MZK851996 NJG851983:NJG851996 NTC851983:NTC851996 OCY851983:OCY851996 OMU851983:OMU851996 OWQ851983:OWQ851996 PGM851983:PGM851996 PQI851983:PQI851996 QAE851983:QAE851996 QKA851983:QKA851996 QTW851983:QTW851996 RDS851983:RDS851996 RNO851983:RNO851996 RXK851983:RXK851996 SHG851983:SHG851996 SRC851983:SRC851996 TAY851983:TAY851996 TKU851983:TKU851996 TUQ851983:TUQ851996 UEM851983:UEM851996 UOI851983:UOI851996 UYE851983:UYE851996 VIA851983:VIA851996 VRW851983:VRW851996 WBS851983:WBS851996 WLO851983:WLO851996 WVK851983:WVK851996 C917519:C917532 IY917519:IY917532 SU917519:SU917532 ACQ917519:ACQ917532 AMM917519:AMM917532 AWI917519:AWI917532 BGE917519:BGE917532 BQA917519:BQA917532 BZW917519:BZW917532 CJS917519:CJS917532 CTO917519:CTO917532 DDK917519:DDK917532 DNG917519:DNG917532 DXC917519:DXC917532 EGY917519:EGY917532 EQU917519:EQU917532 FAQ917519:FAQ917532 FKM917519:FKM917532 FUI917519:FUI917532 GEE917519:GEE917532 GOA917519:GOA917532 GXW917519:GXW917532 HHS917519:HHS917532 HRO917519:HRO917532 IBK917519:IBK917532 ILG917519:ILG917532 IVC917519:IVC917532 JEY917519:JEY917532 JOU917519:JOU917532 JYQ917519:JYQ917532 KIM917519:KIM917532 KSI917519:KSI917532 LCE917519:LCE917532 LMA917519:LMA917532 LVW917519:LVW917532 MFS917519:MFS917532 MPO917519:MPO917532 MZK917519:MZK917532 NJG917519:NJG917532 NTC917519:NTC917532 OCY917519:OCY917532 OMU917519:OMU917532 OWQ917519:OWQ917532 PGM917519:PGM917532 PQI917519:PQI917532 QAE917519:QAE917532 QKA917519:QKA917532 QTW917519:QTW917532 RDS917519:RDS917532 RNO917519:RNO917532 RXK917519:RXK917532 SHG917519:SHG917532 SRC917519:SRC917532 TAY917519:TAY917532 TKU917519:TKU917532 TUQ917519:TUQ917532 UEM917519:UEM917532 UOI917519:UOI917532 UYE917519:UYE917532 VIA917519:VIA917532 VRW917519:VRW917532 WBS917519:WBS917532 WLO917519:WLO917532 WVK917519:WVK917532 C983055:C983068 IY983055:IY983068 SU983055:SU983068 ACQ983055:ACQ983068 AMM983055:AMM983068 AWI983055:AWI983068 BGE983055:BGE983068 BQA983055:BQA983068 BZW983055:BZW983068 CJS983055:CJS983068 CTO983055:CTO983068 DDK983055:DDK983068 DNG983055:DNG983068 DXC983055:DXC983068 EGY983055:EGY983068 EQU983055:EQU983068 FAQ983055:FAQ983068 FKM983055:FKM983068 FUI983055:FUI983068 GEE983055:GEE983068 GOA983055:GOA983068 GXW983055:GXW983068 HHS983055:HHS983068 HRO983055:HRO983068 IBK983055:IBK983068 ILG983055:ILG983068 IVC983055:IVC983068 JEY983055:JEY983068 JOU983055:JOU983068 JYQ983055:JYQ983068 KIM983055:KIM983068 KSI983055:KSI983068 LCE983055:LCE983068 LMA983055:LMA983068 LVW983055:LVW983068 MFS983055:MFS983068 MPO983055:MPO983068 MZK983055:MZK983068 NJG983055:NJG983068 NTC983055:NTC983068 OCY983055:OCY983068 OMU983055:OMU983068 OWQ983055:OWQ983068 PGM983055:PGM983068 PQI983055:PQI983068 QAE983055:QAE983068 QKA983055:QKA983068 QTW983055:QTW983068 RDS983055:RDS983068 RNO983055:RNO983068 RXK983055:RXK983068 SHG983055:SHG983068 SRC983055:SRC983068 TAY983055:TAY983068 TKU983055:TKU983068 TUQ983055:TUQ983068 UEM983055:UEM983068 UOI983055:UOI983068 UYE983055:UYE983068 VIA983055:VIA983068 VRW983055:VRW983068 WBS983055:WBS983068 WLO983055:WLO983068 C6:C29" xr:uid="{BC8B508E-66B8-4CBB-B891-4B2B716F736F}">
      <formula1>$AD$5:$AD$23</formula1>
    </dataValidation>
    <dataValidation type="list" allowBlank="1" showInputMessage="1" showErrorMessage="1" sqref="H5:H29" xr:uid="{E7DF9B52-BA20-4C25-8B75-E79A362E1528}">
      <formula1>INDIRECT($C5)</formula1>
    </dataValidation>
    <dataValidation type="list" allowBlank="1" showInputMessage="1" showErrorMessage="1" sqref="C5" xr:uid="{6EA9E5AC-5D4D-4093-9EB7-5A588DAC5A58}">
      <formula1>$AD$5:$AD$28</formula1>
    </dataValidation>
  </dataValidations>
  <printOptions horizontalCentered="1"/>
  <pageMargins left="0.19685039370078741" right="0.19685039370078741" top="0.39370078740157483" bottom="0.39370078740157483" header="0.51181102362204722" footer="0.51181102362204722"/>
  <pageSetup paperSize="9" scale="34"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3FD5-3960-48F7-B4F6-180CEEBD614E}">
  <sheetPr>
    <tabColor rgb="FFC00000"/>
    <pageSetUpPr fitToPage="1"/>
  </sheetPr>
  <dimension ref="A1:AE58"/>
  <sheetViews>
    <sheetView showGridLines="0" showZeros="0" tabSelected="1" view="pageBreakPreview" zoomScale="55" zoomScaleNormal="55" zoomScaleSheetLayoutView="55" workbookViewId="0">
      <selection activeCell="A2" sqref="A2:R2"/>
    </sheetView>
  </sheetViews>
  <sheetFormatPr defaultColWidth="8" defaultRowHeight="14.25" x14ac:dyDescent="0.15"/>
  <cols>
    <col min="1" max="1" width="13.375" style="1" customWidth="1"/>
    <col min="2" max="2" width="10.875" style="1" customWidth="1"/>
    <col min="3" max="3" width="28" style="1" bestFit="1" customWidth="1"/>
    <col min="4" max="4" width="25.375" style="1" customWidth="1"/>
    <col min="5" max="5" width="32.875" style="1" customWidth="1"/>
    <col min="6" max="6" width="38.125" style="1" hidden="1" customWidth="1"/>
    <col min="7" max="7" width="25.625" style="2" customWidth="1"/>
    <col min="8" max="8" width="30.625" style="2" bestFit="1" customWidth="1"/>
    <col min="9" max="9" width="17.625" style="2" bestFit="1" customWidth="1"/>
    <col min="10" max="10" width="12" style="2" bestFit="1" customWidth="1"/>
    <col min="11" max="11" width="20.125" style="2" bestFit="1" customWidth="1"/>
    <col min="12" max="12" width="26.75" style="2" bestFit="1" customWidth="1"/>
    <col min="13" max="13" width="32.875" style="2" customWidth="1"/>
    <col min="14" max="14" width="32.125" style="2" bestFit="1" customWidth="1"/>
    <col min="15" max="15" width="17.625" style="2" bestFit="1" customWidth="1"/>
    <col min="16" max="16" width="28.375" style="1" bestFit="1" customWidth="1"/>
    <col min="17" max="17" width="35.375" style="1" customWidth="1"/>
    <col min="18" max="18" width="26.625" style="1" customWidth="1"/>
    <col min="19" max="28" width="8" style="1"/>
    <col min="29" max="29" width="3.375" style="1" customWidth="1"/>
    <col min="30" max="30" width="11" style="1" hidden="1" customWidth="1"/>
    <col min="31" max="31" width="11.625" style="1" hidden="1" customWidth="1"/>
    <col min="32" max="32" width="15.875" style="1" customWidth="1"/>
    <col min="33" max="256" width="8" style="1"/>
    <col min="257" max="257" width="15.625" style="1" customWidth="1"/>
    <col min="258" max="258" width="13.125" style="1" customWidth="1"/>
    <col min="259" max="259" width="28" style="1" bestFit="1" customWidth="1"/>
    <col min="260" max="260" width="25.375" style="1" customWidth="1"/>
    <col min="261" max="261" width="32.875" style="1" customWidth="1"/>
    <col min="262" max="262" width="0" style="1" hidden="1" customWidth="1"/>
    <col min="263" max="263" width="25.625" style="1" customWidth="1"/>
    <col min="264" max="264" width="30.625" style="1" bestFit="1" customWidth="1"/>
    <col min="265" max="265" width="17.625" style="1" bestFit="1" customWidth="1"/>
    <col min="266" max="266" width="12" style="1" bestFit="1" customWidth="1"/>
    <col min="267" max="267" width="28.125" style="1" bestFit="1" customWidth="1"/>
    <col min="268" max="268" width="26.75" style="1" bestFit="1" customWidth="1"/>
    <col min="269" max="269" width="32.875" style="1" customWidth="1"/>
    <col min="270" max="270" width="32.125" style="1" bestFit="1" customWidth="1"/>
    <col min="271" max="271" width="17.625" style="1" bestFit="1" customWidth="1"/>
    <col min="272" max="272" width="28.375" style="1" bestFit="1" customWidth="1"/>
    <col min="273" max="273" width="29.875" style="1" customWidth="1"/>
    <col min="274" max="274" width="23.625" style="1" customWidth="1"/>
    <col min="275" max="284" width="8" style="1"/>
    <col min="285" max="288" width="0" style="1" hidden="1" customWidth="1"/>
    <col min="289" max="512" width="8" style="1"/>
    <col min="513" max="513" width="15.625" style="1" customWidth="1"/>
    <col min="514" max="514" width="13.125" style="1" customWidth="1"/>
    <col min="515" max="515" width="28" style="1" bestFit="1" customWidth="1"/>
    <col min="516" max="516" width="25.375" style="1" customWidth="1"/>
    <col min="517" max="517" width="32.875" style="1" customWidth="1"/>
    <col min="518" max="518" width="0" style="1" hidden="1" customWidth="1"/>
    <col min="519" max="519" width="25.625" style="1" customWidth="1"/>
    <col min="520" max="520" width="30.625" style="1" bestFit="1" customWidth="1"/>
    <col min="521" max="521" width="17.625" style="1" bestFit="1" customWidth="1"/>
    <col min="522" max="522" width="12" style="1" bestFit="1" customWidth="1"/>
    <col min="523" max="523" width="28.125" style="1" bestFit="1" customWidth="1"/>
    <col min="524" max="524" width="26.75" style="1" bestFit="1" customWidth="1"/>
    <col min="525" max="525" width="32.875" style="1" customWidth="1"/>
    <col min="526" max="526" width="32.125" style="1" bestFit="1" customWidth="1"/>
    <col min="527" max="527" width="17.625" style="1" bestFit="1" customWidth="1"/>
    <col min="528" max="528" width="28.375" style="1" bestFit="1" customWidth="1"/>
    <col min="529" max="529" width="29.875" style="1" customWidth="1"/>
    <col min="530" max="530" width="23.625" style="1" customWidth="1"/>
    <col min="531" max="540" width="8" style="1"/>
    <col min="541" max="544" width="0" style="1" hidden="1" customWidth="1"/>
    <col min="545" max="768" width="8" style="1"/>
    <col min="769" max="769" width="15.625" style="1" customWidth="1"/>
    <col min="770" max="770" width="13.125" style="1" customWidth="1"/>
    <col min="771" max="771" width="28" style="1" bestFit="1" customWidth="1"/>
    <col min="772" max="772" width="25.375" style="1" customWidth="1"/>
    <col min="773" max="773" width="32.875" style="1" customWidth="1"/>
    <col min="774" max="774" width="0" style="1" hidden="1" customWidth="1"/>
    <col min="775" max="775" width="25.625" style="1" customWidth="1"/>
    <col min="776" max="776" width="30.625" style="1" bestFit="1" customWidth="1"/>
    <col min="777" max="777" width="17.625" style="1" bestFit="1" customWidth="1"/>
    <col min="778" max="778" width="12" style="1" bestFit="1" customWidth="1"/>
    <col min="779" max="779" width="28.125" style="1" bestFit="1" customWidth="1"/>
    <col min="780" max="780" width="26.75" style="1" bestFit="1" customWidth="1"/>
    <col min="781" max="781" width="32.875" style="1" customWidth="1"/>
    <col min="782" max="782" width="32.125" style="1" bestFit="1" customWidth="1"/>
    <col min="783" max="783" width="17.625" style="1" bestFit="1" customWidth="1"/>
    <col min="784" max="784" width="28.375" style="1" bestFit="1" customWidth="1"/>
    <col min="785" max="785" width="29.875" style="1" customWidth="1"/>
    <col min="786" max="786" width="23.625" style="1" customWidth="1"/>
    <col min="787" max="796" width="8" style="1"/>
    <col min="797" max="800" width="0" style="1" hidden="1" customWidth="1"/>
    <col min="801" max="1024" width="8" style="1"/>
    <col min="1025" max="1025" width="15.625" style="1" customWidth="1"/>
    <col min="1026" max="1026" width="13.125" style="1" customWidth="1"/>
    <col min="1027" max="1027" width="28" style="1" bestFit="1" customWidth="1"/>
    <col min="1028" max="1028" width="25.375" style="1" customWidth="1"/>
    <col min="1029" max="1029" width="32.875" style="1" customWidth="1"/>
    <col min="1030" max="1030" width="0" style="1" hidden="1" customWidth="1"/>
    <col min="1031" max="1031" width="25.625" style="1" customWidth="1"/>
    <col min="1032" max="1032" width="30.625" style="1" bestFit="1" customWidth="1"/>
    <col min="1033" max="1033" width="17.625" style="1" bestFit="1" customWidth="1"/>
    <col min="1034" max="1034" width="12" style="1" bestFit="1" customWidth="1"/>
    <col min="1035" max="1035" width="28.125" style="1" bestFit="1" customWidth="1"/>
    <col min="1036" max="1036" width="26.75" style="1" bestFit="1" customWidth="1"/>
    <col min="1037" max="1037" width="32.875" style="1" customWidth="1"/>
    <col min="1038" max="1038" width="32.125" style="1" bestFit="1" customWidth="1"/>
    <col min="1039" max="1039" width="17.625" style="1" bestFit="1" customWidth="1"/>
    <col min="1040" max="1040" width="28.375" style="1" bestFit="1" customWidth="1"/>
    <col min="1041" max="1041" width="29.875" style="1" customWidth="1"/>
    <col min="1042" max="1042" width="23.625" style="1" customWidth="1"/>
    <col min="1043" max="1052" width="8" style="1"/>
    <col min="1053" max="1056" width="0" style="1" hidden="1" customWidth="1"/>
    <col min="1057" max="1280" width="8" style="1"/>
    <col min="1281" max="1281" width="15.625" style="1" customWidth="1"/>
    <col min="1282" max="1282" width="13.125" style="1" customWidth="1"/>
    <col min="1283" max="1283" width="28" style="1" bestFit="1" customWidth="1"/>
    <col min="1284" max="1284" width="25.375" style="1" customWidth="1"/>
    <col min="1285" max="1285" width="32.875" style="1" customWidth="1"/>
    <col min="1286" max="1286" width="0" style="1" hidden="1" customWidth="1"/>
    <col min="1287" max="1287" width="25.625" style="1" customWidth="1"/>
    <col min="1288" max="1288" width="30.625" style="1" bestFit="1" customWidth="1"/>
    <col min="1289" max="1289" width="17.625" style="1" bestFit="1" customWidth="1"/>
    <col min="1290" max="1290" width="12" style="1" bestFit="1" customWidth="1"/>
    <col min="1291" max="1291" width="28.125" style="1" bestFit="1" customWidth="1"/>
    <col min="1292" max="1292" width="26.75" style="1" bestFit="1" customWidth="1"/>
    <col min="1293" max="1293" width="32.875" style="1" customWidth="1"/>
    <col min="1294" max="1294" width="32.125" style="1" bestFit="1" customWidth="1"/>
    <col min="1295" max="1295" width="17.625" style="1" bestFit="1" customWidth="1"/>
    <col min="1296" max="1296" width="28.375" style="1" bestFit="1" customWidth="1"/>
    <col min="1297" max="1297" width="29.875" style="1" customWidth="1"/>
    <col min="1298" max="1298" width="23.625" style="1" customWidth="1"/>
    <col min="1299" max="1308" width="8" style="1"/>
    <col min="1309" max="1312" width="0" style="1" hidden="1" customWidth="1"/>
    <col min="1313" max="1536" width="8" style="1"/>
    <col min="1537" max="1537" width="15.625" style="1" customWidth="1"/>
    <col min="1538" max="1538" width="13.125" style="1" customWidth="1"/>
    <col min="1539" max="1539" width="28" style="1" bestFit="1" customWidth="1"/>
    <col min="1540" max="1540" width="25.375" style="1" customWidth="1"/>
    <col min="1541" max="1541" width="32.875" style="1" customWidth="1"/>
    <col min="1542" max="1542" width="0" style="1" hidden="1" customWidth="1"/>
    <col min="1543" max="1543" width="25.625" style="1" customWidth="1"/>
    <col min="1544" max="1544" width="30.625" style="1" bestFit="1" customWidth="1"/>
    <col min="1545" max="1545" width="17.625" style="1" bestFit="1" customWidth="1"/>
    <col min="1546" max="1546" width="12" style="1" bestFit="1" customWidth="1"/>
    <col min="1547" max="1547" width="28.125" style="1" bestFit="1" customWidth="1"/>
    <col min="1548" max="1548" width="26.75" style="1" bestFit="1" customWidth="1"/>
    <col min="1549" max="1549" width="32.875" style="1" customWidth="1"/>
    <col min="1550" max="1550" width="32.125" style="1" bestFit="1" customWidth="1"/>
    <col min="1551" max="1551" width="17.625" style="1" bestFit="1" customWidth="1"/>
    <col min="1552" max="1552" width="28.375" style="1" bestFit="1" customWidth="1"/>
    <col min="1553" max="1553" width="29.875" style="1" customWidth="1"/>
    <col min="1554" max="1554" width="23.625" style="1" customWidth="1"/>
    <col min="1555" max="1564" width="8" style="1"/>
    <col min="1565" max="1568" width="0" style="1" hidden="1" customWidth="1"/>
    <col min="1569" max="1792" width="8" style="1"/>
    <col min="1793" max="1793" width="15.625" style="1" customWidth="1"/>
    <col min="1794" max="1794" width="13.125" style="1" customWidth="1"/>
    <col min="1795" max="1795" width="28" style="1" bestFit="1" customWidth="1"/>
    <col min="1796" max="1796" width="25.375" style="1" customWidth="1"/>
    <col min="1797" max="1797" width="32.875" style="1" customWidth="1"/>
    <col min="1798" max="1798" width="0" style="1" hidden="1" customWidth="1"/>
    <col min="1799" max="1799" width="25.625" style="1" customWidth="1"/>
    <col min="1800" max="1800" width="30.625" style="1" bestFit="1" customWidth="1"/>
    <col min="1801" max="1801" width="17.625" style="1" bestFit="1" customWidth="1"/>
    <col min="1802" max="1802" width="12" style="1" bestFit="1" customWidth="1"/>
    <col min="1803" max="1803" width="28.125" style="1" bestFit="1" customWidth="1"/>
    <col min="1804" max="1804" width="26.75" style="1" bestFit="1" customWidth="1"/>
    <col min="1805" max="1805" width="32.875" style="1" customWidth="1"/>
    <col min="1806" max="1806" width="32.125" style="1" bestFit="1" customWidth="1"/>
    <col min="1807" max="1807" width="17.625" style="1" bestFit="1" customWidth="1"/>
    <col min="1808" max="1808" width="28.375" style="1" bestFit="1" customWidth="1"/>
    <col min="1809" max="1809" width="29.875" style="1" customWidth="1"/>
    <col min="1810" max="1810" width="23.625" style="1" customWidth="1"/>
    <col min="1811" max="1820" width="8" style="1"/>
    <col min="1821" max="1824" width="0" style="1" hidden="1" customWidth="1"/>
    <col min="1825" max="2048" width="8" style="1"/>
    <col min="2049" max="2049" width="15.625" style="1" customWidth="1"/>
    <col min="2050" max="2050" width="13.125" style="1" customWidth="1"/>
    <col min="2051" max="2051" width="28" style="1" bestFit="1" customWidth="1"/>
    <col min="2052" max="2052" width="25.375" style="1" customWidth="1"/>
    <col min="2053" max="2053" width="32.875" style="1" customWidth="1"/>
    <col min="2054" max="2054" width="0" style="1" hidden="1" customWidth="1"/>
    <col min="2055" max="2055" width="25.625" style="1" customWidth="1"/>
    <col min="2056" max="2056" width="30.625" style="1" bestFit="1" customWidth="1"/>
    <col min="2057" max="2057" width="17.625" style="1" bestFit="1" customWidth="1"/>
    <col min="2058" max="2058" width="12" style="1" bestFit="1" customWidth="1"/>
    <col min="2059" max="2059" width="28.125" style="1" bestFit="1" customWidth="1"/>
    <col min="2060" max="2060" width="26.75" style="1" bestFit="1" customWidth="1"/>
    <col min="2061" max="2061" width="32.875" style="1" customWidth="1"/>
    <col min="2062" max="2062" width="32.125" style="1" bestFit="1" customWidth="1"/>
    <col min="2063" max="2063" width="17.625" style="1" bestFit="1" customWidth="1"/>
    <col min="2064" max="2064" width="28.375" style="1" bestFit="1" customWidth="1"/>
    <col min="2065" max="2065" width="29.875" style="1" customWidth="1"/>
    <col min="2066" max="2066" width="23.625" style="1" customWidth="1"/>
    <col min="2067" max="2076" width="8" style="1"/>
    <col min="2077" max="2080" width="0" style="1" hidden="1" customWidth="1"/>
    <col min="2081" max="2304" width="8" style="1"/>
    <col min="2305" max="2305" width="15.625" style="1" customWidth="1"/>
    <col min="2306" max="2306" width="13.125" style="1" customWidth="1"/>
    <col min="2307" max="2307" width="28" style="1" bestFit="1" customWidth="1"/>
    <col min="2308" max="2308" width="25.375" style="1" customWidth="1"/>
    <col min="2309" max="2309" width="32.875" style="1" customWidth="1"/>
    <col min="2310" max="2310" width="0" style="1" hidden="1" customWidth="1"/>
    <col min="2311" max="2311" width="25.625" style="1" customWidth="1"/>
    <col min="2312" max="2312" width="30.625" style="1" bestFit="1" customWidth="1"/>
    <col min="2313" max="2313" width="17.625" style="1" bestFit="1" customWidth="1"/>
    <col min="2314" max="2314" width="12" style="1" bestFit="1" customWidth="1"/>
    <col min="2315" max="2315" width="28.125" style="1" bestFit="1" customWidth="1"/>
    <col min="2316" max="2316" width="26.75" style="1" bestFit="1" customWidth="1"/>
    <col min="2317" max="2317" width="32.875" style="1" customWidth="1"/>
    <col min="2318" max="2318" width="32.125" style="1" bestFit="1" customWidth="1"/>
    <col min="2319" max="2319" width="17.625" style="1" bestFit="1" customWidth="1"/>
    <col min="2320" max="2320" width="28.375" style="1" bestFit="1" customWidth="1"/>
    <col min="2321" max="2321" width="29.875" style="1" customWidth="1"/>
    <col min="2322" max="2322" width="23.625" style="1" customWidth="1"/>
    <col min="2323" max="2332" width="8" style="1"/>
    <col min="2333" max="2336" width="0" style="1" hidden="1" customWidth="1"/>
    <col min="2337" max="2560" width="8" style="1"/>
    <col min="2561" max="2561" width="15.625" style="1" customWidth="1"/>
    <col min="2562" max="2562" width="13.125" style="1" customWidth="1"/>
    <col min="2563" max="2563" width="28" style="1" bestFit="1" customWidth="1"/>
    <col min="2564" max="2564" width="25.375" style="1" customWidth="1"/>
    <col min="2565" max="2565" width="32.875" style="1" customWidth="1"/>
    <col min="2566" max="2566" width="0" style="1" hidden="1" customWidth="1"/>
    <col min="2567" max="2567" width="25.625" style="1" customWidth="1"/>
    <col min="2568" max="2568" width="30.625" style="1" bestFit="1" customWidth="1"/>
    <col min="2569" max="2569" width="17.625" style="1" bestFit="1" customWidth="1"/>
    <col min="2570" max="2570" width="12" style="1" bestFit="1" customWidth="1"/>
    <col min="2571" max="2571" width="28.125" style="1" bestFit="1" customWidth="1"/>
    <col min="2572" max="2572" width="26.75" style="1" bestFit="1" customWidth="1"/>
    <col min="2573" max="2573" width="32.875" style="1" customWidth="1"/>
    <col min="2574" max="2574" width="32.125" style="1" bestFit="1" customWidth="1"/>
    <col min="2575" max="2575" width="17.625" style="1" bestFit="1" customWidth="1"/>
    <col min="2576" max="2576" width="28.375" style="1" bestFit="1" customWidth="1"/>
    <col min="2577" max="2577" width="29.875" style="1" customWidth="1"/>
    <col min="2578" max="2578" width="23.625" style="1" customWidth="1"/>
    <col min="2579" max="2588" width="8" style="1"/>
    <col min="2589" max="2592" width="0" style="1" hidden="1" customWidth="1"/>
    <col min="2593" max="2816" width="8" style="1"/>
    <col min="2817" max="2817" width="15.625" style="1" customWidth="1"/>
    <col min="2818" max="2818" width="13.125" style="1" customWidth="1"/>
    <col min="2819" max="2819" width="28" style="1" bestFit="1" customWidth="1"/>
    <col min="2820" max="2820" width="25.375" style="1" customWidth="1"/>
    <col min="2821" max="2821" width="32.875" style="1" customWidth="1"/>
    <col min="2822" max="2822" width="0" style="1" hidden="1" customWidth="1"/>
    <col min="2823" max="2823" width="25.625" style="1" customWidth="1"/>
    <col min="2824" max="2824" width="30.625" style="1" bestFit="1" customWidth="1"/>
    <col min="2825" max="2825" width="17.625" style="1" bestFit="1" customWidth="1"/>
    <col min="2826" max="2826" width="12" style="1" bestFit="1" customWidth="1"/>
    <col min="2827" max="2827" width="28.125" style="1" bestFit="1" customWidth="1"/>
    <col min="2828" max="2828" width="26.75" style="1" bestFit="1" customWidth="1"/>
    <col min="2829" max="2829" width="32.875" style="1" customWidth="1"/>
    <col min="2830" max="2830" width="32.125" style="1" bestFit="1" customWidth="1"/>
    <col min="2831" max="2831" width="17.625" style="1" bestFit="1" customWidth="1"/>
    <col min="2832" max="2832" width="28.375" style="1" bestFit="1" customWidth="1"/>
    <col min="2833" max="2833" width="29.875" style="1" customWidth="1"/>
    <col min="2834" max="2834" width="23.625" style="1" customWidth="1"/>
    <col min="2835" max="2844" width="8" style="1"/>
    <col min="2845" max="2848" width="0" style="1" hidden="1" customWidth="1"/>
    <col min="2849" max="3072" width="8" style="1"/>
    <col min="3073" max="3073" width="15.625" style="1" customWidth="1"/>
    <col min="3074" max="3074" width="13.125" style="1" customWidth="1"/>
    <col min="3075" max="3075" width="28" style="1" bestFit="1" customWidth="1"/>
    <col min="3076" max="3076" width="25.375" style="1" customWidth="1"/>
    <col min="3077" max="3077" width="32.875" style="1" customWidth="1"/>
    <col min="3078" max="3078" width="0" style="1" hidden="1" customWidth="1"/>
    <col min="3079" max="3079" width="25.625" style="1" customWidth="1"/>
    <col min="3080" max="3080" width="30.625" style="1" bestFit="1" customWidth="1"/>
    <col min="3081" max="3081" width="17.625" style="1" bestFit="1" customWidth="1"/>
    <col min="3082" max="3082" width="12" style="1" bestFit="1" customWidth="1"/>
    <col min="3083" max="3083" width="28.125" style="1" bestFit="1" customWidth="1"/>
    <col min="3084" max="3084" width="26.75" style="1" bestFit="1" customWidth="1"/>
    <col min="3085" max="3085" width="32.875" style="1" customWidth="1"/>
    <col min="3086" max="3086" width="32.125" style="1" bestFit="1" customWidth="1"/>
    <col min="3087" max="3087" width="17.625" style="1" bestFit="1" customWidth="1"/>
    <col min="3088" max="3088" width="28.375" style="1" bestFit="1" customWidth="1"/>
    <col min="3089" max="3089" width="29.875" style="1" customWidth="1"/>
    <col min="3090" max="3090" width="23.625" style="1" customWidth="1"/>
    <col min="3091" max="3100" width="8" style="1"/>
    <col min="3101" max="3104" width="0" style="1" hidden="1" customWidth="1"/>
    <col min="3105" max="3328" width="8" style="1"/>
    <col min="3329" max="3329" width="15.625" style="1" customWidth="1"/>
    <col min="3330" max="3330" width="13.125" style="1" customWidth="1"/>
    <col min="3331" max="3331" width="28" style="1" bestFit="1" customWidth="1"/>
    <col min="3332" max="3332" width="25.375" style="1" customWidth="1"/>
    <col min="3333" max="3333" width="32.875" style="1" customWidth="1"/>
    <col min="3334" max="3334" width="0" style="1" hidden="1" customWidth="1"/>
    <col min="3335" max="3335" width="25.625" style="1" customWidth="1"/>
    <col min="3336" max="3336" width="30.625" style="1" bestFit="1" customWidth="1"/>
    <col min="3337" max="3337" width="17.625" style="1" bestFit="1" customWidth="1"/>
    <col min="3338" max="3338" width="12" style="1" bestFit="1" customWidth="1"/>
    <col min="3339" max="3339" width="28.125" style="1" bestFit="1" customWidth="1"/>
    <col min="3340" max="3340" width="26.75" style="1" bestFit="1" customWidth="1"/>
    <col min="3341" max="3341" width="32.875" style="1" customWidth="1"/>
    <col min="3342" max="3342" width="32.125" style="1" bestFit="1" customWidth="1"/>
    <col min="3343" max="3343" width="17.625" style="1" bestFit="1" customWidth="1"/>
    <col min="3344" max="3344" width="28.375" style="1" bestFit="1" customWidth="1"/>
    <col min="3345" max="3345" width="29.875" style="1" customWidth="1"/>
    <col min="3346" max="3346" width="23.625" style="1" customWidth="1"/>
    <col min="3347" max="3356" width="8" style="1"/>
    <col min="3357" max="3360" width="0" style="1" hidden="1" customWidth="1"/>
    <col min="3361" max="3584" width="8" style="1"/>
    <col min="3585" max="3585" width="15.625" style="1" customWidth="1"/>
    <col min="3586" max="3586" width="13.125" style="1" customWidth="1"/>
    <col min="3587" max="3587" width="28" style="1" bestFit="1" customWidth="1"/>
    <col min="3588" max="3588" width="25.375" style="1" customWidth="1"/>
    <col min="3589" max="3589" width="32.875" style="1" customWidth="1"/>
    <col min="3590" max="3590" width="0" style="1" hidden="1" customWidth="1"/>
    <col min="3591" max="3591" width="25.625" style="1" customWidth="1"/>
    <col min="3592" max="3592" width="30.625" style="1" bestFit="1" customWidth="1"/>
    <col min="3593" max="3593" width="17.625" style="1" bestFit="1" customWidth="1"/>
    <col min="3594" max="3594" width="12" style="1" bestFit="1" customWidth="1"/>
    <col min="3595" max="3595" width="28.125" style="1" bestFit="1" customWidth="1"/>
    <col min="3596" max="3596" width="26.75" style="1" bestFit="1" customWidth="1"/>
    <col min="3597" max="3597" width="32.875" style="1" customWidth="1"/>
    <col min="3598" max="3598" width="32.125" style="1" bestFit="1" customWidth="1"/>
    <col min="3599" max="3599" width="17.625" style="1" bestFit="1" customWidth="1"/>
    <col min="3600" max="3600" width="28.375" style="1" bestFit="1" customWidth="1"/>
    <col min="3601" max="3601" width="29.875" style="1" customWidth="1"/>
    <col min="3602" max="3602" width="23.625" style="1" customWidth="1"/>
    <col min="3603" max="3612" width="8" style="1"/>
    <col min="3613" max="3616" width="0" style="1" hidden="1" customWidth="1"/>
    <col min="3617" max="3840" width="8" style="1"/>
    <col min="3841" max="3841" width="15.625" style="1" customWidth="1"/>
    <col min="3842" max="3842" width="13.125" style="1" customWidth="1"/>
    <col min="3843" max="3843" width="28" style="1" bestFit="1" customWidth="1"/>
    <col min="3844" max="3844" width="25.375" style="1" customWidth="1"/>
    <col min="3845" max="3845" width="32.875" style="1" customWidth="1"/>
    <col min="3846" max="3846" width="0" style="1" hidden="1" customWidth="1"/>
    <col min="3847" max="3847" width="25.625" style="1" customWidth="1"/>
    <col min="3848" max="3848" width="30.625" style="1" bestFit="1" customWidth="1"/>
    <col min="3849" max="3849" width="17.625" style="1" bestFit="1" customWidth="1"/>
    <col min="3850" max="3850" width="12" style="1" bestFit="1" customWidth="1"/>
    <col min="3851" max="3851" width="28.125" style="1" bestFit="1" customWidth="1"/>
    <col min="3852" max="3852" width="26.75" style="1" bestFit="1" customWidth="1"/>
    <col min="3853" max="3853" width="32.875" style="1" customWidth="1"/>
    <col min="3854" max="3854" width="32.125" style="1" bestFit="1" customWidth="1"/>
    <col min="3855" max="3855" width="17.625" style="1" bestFit="1" customWidth="1"/>
    <col min="3856" max="3856" width="28.375" style="1" bestFit="1" customWidth="1"/>
    <col min="3857" max="3857" width="29.875" style="1" customWidth="1"/>
    <col min="3858" max="3858" width="23.625" style="1" customWidth="1"/>
    <col min="3859" max="3868" width="8" style="1"/>
    <col min="3869" max="3872" width="0" style="1" hidden="1" customWidth="1"/>
    <col min="3873" max="4096" width="8" style="1"/>
    <col min="4097" max="4097" width="15.625" style="1" customWidth="1"/>
    <col min="4098" max="4098" width="13.125" style="1" customWidth="1"/>
    <col min="4099" max="4099" width="28" style="1" bestFit="1" customWidth="1"/>
    <col min="4100" max="4100" width="25.375" style="1" customWidth="1"/>
    <col min="4101" max="4101" width="32.875" style="1" customWidth="1"/>
    <col min="4102" max="4102" width="0" style="1" hidden="1" customWidth="1"/>
    <col min="4103" max="4103" width="25.625" style="1" customWidth="1"/>
    <col min="4104" max="4104" width="30.625" style="1" bestFit="1" customWidth="1"/>
    <col min="4105" max="4105" width="17.625" style="1" bestFit="1" customWidth="1"/>
    <col min="4106" max="4106" width="12" style="1" bestFit="1" customWidth="1"/>
    <col min="4107" max="4107" width="28.125" style="1" bestFit="1" customWidth="1"/>
    <col min="4108" max="4108" width="26.75" style="1" bestFit="1" customWidth="1"/>
    <col min="4109" max="4109" width="32.875" style="1" customWidth="1"/>
    <col min="4110" max="4110" width="32.125" style="1" bestFit="1" customWidth="1"/>
    <col min="4111" max="4111" width="17.625" style="1" bestFit="1" customWidth="1"/>
    <col min="4112" max="4112" width="28.375" style="1" bestFit="1" customWidth="1"/>
    <col min="4113" max="4113" width="29.875" style="1" customWidth="1"/>
    <col min="4114" max="4114" width="23.625" style="1" customWidth="1"/>
    <col min="4115" max="4124" width="8" style="1"/>
    <col min="4125" max="4128" width="0" style="1" hidden="1" customWidth="1"/>
    <col min="4129" max="4352" width="8" style="1"/>
    <col min="4353" max="4353" width="15.625" style="1" customWidth="1"/>
    <col min="4354" max="4354" width="13.125" style="1" customWidth="1"/>
    <col min="4355" max="4355" width="28" style="1" bestFit="1" customWidth="1"/>
    <col min="4356" max="4356" width="25.375" style="1" customWidth="1"/>
    <col min="4357" max="4357" width="32.875" style="1" customWidth="1"/>
    <col min="4358" max="4358" width="0" style="1" hidden="1" customWidth="1"/>
    <col min="4359" max="4359" width="25.625" style="1" customWidth="1"/>
    <col min="4360" max="4360" width="30.625" style="1" bestFit="1" customWidth="1"/>
    <col min="4361" max="4361" width="17.625" style="1" bestFit="1" customWidth="1"/>
    <col min="4362" max="4362" width="12" style="1" bestFit="1" customWidth="1"/>
    <col min="4363" max="4363" width="28.125" style="1" bestFit="1" customWidth="1"/>
    <col min="4364" max="4364" width="26.75" style="1" bestFit="1" customWidth="1"/>
    <col min="4365" max="4365" width="32.875" style="1" customWidth="1"/>
    <col min="4366" max="4366" width="32.125" style="1" bestFit="1" customWidth="1"/>
    <col min="4367" max="4367" width="17.625" style="1" bestFit="1" customWidth="1"/>
    <col min="4368" max="4368" width="28.375" style="1" bestFit="1" customWidth="1"/>
    <col min="4369" max="4369" width="29.875" style="1" customWidth="1"/>
    <col min="4370" max="4370" width="23.625" style="1" customWidth="1"/>
    <col min="4371" max="4380" width="8" style="1"/>
    <col min="4381" max="4384" width="0" style="1" hidden="1" customWidth="1"/>
    <col min="4385" max="4608" width="8" style="1"/>
    <col min="4609" max="4609" width="15.625" style="1" customWidth="1"/>
    <col min="4610" max="4610" width="13.125" style="1" customWidth="1"/>
    <col min="4611" max="4611" width="28" style="1" bestFit="1" customWidth="1"/>
    <col min="4612" max="4612" width="25.375" style="1" customWidth="1"/>
    <col min="4613" max="4613" width="32.875" style="1" customWidth="1"/>
    <col min="4614" max="4614" width="0" style="1" hidden="1" customWidth="1"/>
    <col min="4615" max="4615" width="25.625" style="1" customWidth="1"/>
    <col min="4616" max="4616" width="30.625" style="1" bestFit="1" customWidth="1"/>
    <col min="4617" max="4617" width="17.625" style="1" bestFit="1" customWidth="1"/>
    <col min="4618" max="4618" width="12" style="1" bestFit="1" customWidth="1"/>
    <col min="4619" max="4619" width="28.125" style="1" bestFit="1" customWidth="1"/>
    <col min="4620" max="4620" width="26.75" style="1" bestFit="1" customWidth="1"/>
    <col min="4621" max="4621" width="32.875" style="1" customWidth="1"/>
    <col min="4622" max="4622" width="32.125" style="1" bestFit="1" customWidth="1"/>
    <col min="4623" max="4623" width="17.625" style="1" bestFit="1" customWidth="1"/>
    <col min="4624" max="4624" width="28.375" style="1" bestFit="1" customWidth="1"/>
    <col min="4625" max="4625" width="29.875" style="1" customWidth="1"/>
    <col min="4626" max="4626" width="23.625" style="1" customWidth="1"/>
    <col min="4627" max="4636" width="8" style="1"/>
    <col min="4637" max="4640" width="0" style="1" hidden="1" customWidth="1"/>
    <col min="4641" max="4864" width="8" style="1"/>
    <col min="4865" max="4865" width="15.625" style="1" customWidth="1"/>
    <col min="4866" max="4866" width="13.125" style="1" customWidth="1"/>
    <col min="4867" max="4867" width="28" style="1" bestFit="1" customWidth="1"/>
    <col min="4868" max="4868" width="25.375" style="1" customWidth="1"/>
    <col min="4869" max="4869" width="32.875" style="1" customWidth="1"/>
    <col min="4870" max="4870" width="0" style="1" hidden="1" customWidth="1"/>
    <col min="4871" max="4871" width="25.625" style="1" customWidth="1"/>
    <col min="4872" max="4872" width="30.625" style="1" bestFit="1" customWidth="1"/>
    <col min="4873" max="4873" width="17.625" style="1" bestFit="1" customWidth="1"/>
    <col min="4874" max="4874" width="12" style="1" bestFit="1" customWidth="1"/>
    <col min="4875" max="4875" width="28.125" style="1" bestFit="1" customWidth="1"/>
    <col min="4876" max="4876" width="26.75" style="1" bestFit="1" customWidth="1"/>
    <col min="4877" max="4877" width="32.875" style="1" customWidth="1"/>
    <col min="4878" max="4878" width="32.125" style="1" bestFit="1" customWidth="1"/>
    <col min="4879" max="4879" width="17.625" style="1" bestFit="1" customWidth="1"/>
    <col min="4880" max="4880" width="28.375" style="1" bestFit="1" customWidth="1"/>
    <col min="4881" max="4881" width="29.875" style="1" customWidth="1"/>
    <col min="4882" max="4882" width="23.625" style="1" customWidth="1"/>
    <col min="4883" max="4892" width="8" style="1"/>
    <col min="4893" max="4896" width="0" style="1" hidden="1" customWidth="1"/>
    <col min="4897" max="5120" width="8" style="1"/>
    <col min="5121" max="5121" width="15.625" style="1" customWidth="1"/>
    <col min="5122" max="5122" width="13.125" style="1" customWidth="1"/>
    <col min="5123" max="5123" width="28" style="1" bestFit="1" customWidth="1"/>
    <col min="5124" max="5124" width="25.375" style="1" customWidth="1"/>
    <col min="5125" max="5125" width="32.875" style="1" customWidth="1"/>
    <col min="5126" max="5126" width="0" style="1" hidden="1" customWidth="1"/>
    <col min="5127" max="5127" width="25.625" style="1" customWidth="1"/>
    <col min="5128" max="5128" width="30.625" style="1" bestFit="1" customWidth="1"/>
    <col min="5129" max="5129" width="17.625" style="1" bestFit="1" customWidth="1"/>
    <col min="5130" max="5130" width="12" style="1" bestFit="1" customWidth="1"/>
    <col min="5131" max="5131" width="28.125" style="1" bestFit="1" customWidth="1"/>
    <col min="5132" max="5132" width="26.75" style="1" bestFit="1" customWidth="1"/>
    <col min="5133" max="5133" width="32.875" style="1" customWidth="1"/>
    <col min="5134" max="5134" width="32.125" style="1" bestFit="1" customWidth="1"/>
    <col min="5135" max="5135" width="17.625" style="1" bestFit="1" customWidth="1"/>
    <col min="5136" max="5136" width="28.375" style="1" bestFit="1" customWidth="1"/>
    <col min="5137" max="5137" width="29.875" style="1" customWidth="1"/>
    <col min="5138" max="5138" width="23.625" style="1" customWidth="1"/>
    <col min="5139" max="5148" width="8" style="1"/>
    <col min="5149" max="5152" width="0" style="1" hidden="1" customWidth="1"/>
    <col min="5153" max="5376" width="8" style="1"/>
    <col min="5377" max="5377" width="15.625" style="1" customWidth="1"/>
    <col min="5378" max="5378" width="13.125" style="1" customWidth="1"/>
    <col min="5379" max="5379" width="28" style="1" bestFit="1" customWidth="1"/>
    <col min="5380" max="5380" width="25.375" style="1" customWidth="1"/>
    <col min="5381" max="5381" width="32.875" style="1" customWidth="1"/>
    <col min="5382" max="5382" width="0" style="1" hidden="1" customWidth="1"/>
    <col min="5383" max="5383" width="25.625" style="1" customWidth="1"/>
    <col min="5384" max="5384" width="30.625" style="1" bestFit="1" customWidth="1"/>
    <col min="5385" max="5385" width="17.625" style="1" bestFit="1" customWidth="1"/>
    <col min="5386" max="5386" width="12" style="1" bestFit="1" customWidth="1"/>
    <col min="5387" max="5387" width="28.125" style="1" bestFit="1" customWidth="1"/>
    <col min="5388" max="5388" width="26.75" style="1" bestFit="1" customWidth="1"/>
    <col min="5389" max="5389" width="32.875" style="1" customWidth="1"/>
    <col min="5390" max="5390" width="32.125" style="1" bestFit="1" customWidth="1"/>
    <col min="5391" max="5391" width="17.625" style="1" bestFit="1" customWidth="1"/>
    <col min="5392" max="5392" width="28.375" style="1" bestFit="1" customWidth="1"/>
    <col min="5393" max="5393" width="29.875" style="1" customWidth="1"/>
    <col min="5394" max="5394" width="23.625" style="1" customWidth="1"/>
    <col min="5395" max="5404" width="8" style="1"/>
    <col min="5405" max="5408" width="0" style="1" hidden="1" customWidth="1"/>
    <col min="5409" max="5632" width="8" style="1"/>
    <col min="5633" max="5633" width="15.625" style="1" customWidth="1"/>
    <col min="5634" max="5634" width="13.125" style="1" customWidth="1"/>
    <col min="5635" max="5635" width="28" style="1" bestFit="1" customWidth="1"/>
    <col min="5636" max="5636" width="25.375" style="1" customWidth="1"/>
    <col min="5637" max="5637" width="32.875" style="1" customWidth="1"/>
    <col min="5638" max="5638" width="0" style="1" hidden="1" customWidth="1"/>
    <col min="5639" max="5639" width="25.625" style="1" customWidth="1"/>
    <col min="5640" max="5640" width="30.625" style="1" bestFit="1" customWidth="1"/>
    <col min="5641" max="5641" width="17.625" style="1" bestFit="1" customWidth="1"/>
    <col min="5642" max="5642" width="12" style="1" bestFit="1" customWidth="1"/>
    <col min="5643" max="5643" width="28.125" style="1" bestFit="1" customWidth="1"/>
    <col min="5644" max="5644" width="26.75" style="1" bestFit="1" customWidth="1"/>
    <col min="5645" max="5645" width="32.875" style="1" customWidth="1"/>
    <col min="5646" max="5646" width="32.125" style="1" bestFit="1" customWidth="1"/>
    <col min="5647" max="5647" width="17.625" style="1" bestFit="1" customWidth="1"/>
    <col min="5648" max="5648" width="28.375" style="1" bestFit="1" customWidth="1"/>
    <col min="5649" max="5649" width="29.875" style="1" customWidth="1"/>
    <col min="5650" max="5650" width="23.625" style="1" customWidth="1"/>
    <col min="5651" max="5660" width="8" style="1"/>
    <col min="5661" max="5664" width="0" style="1" hidden="1" customWidth="1"/>
    <col min="5665" max="5888" width="8" style="1"/>
    <col min="5889" max="5889" width="15.625" style="1" customWidth="1"/>
    <col min="5890" max="5890" width="13.125" style="1" customWidth="1"/>
    <col min="5891" max="5891" width="28" style="1" bestFit="1" customWidth="1"/>
    <col min="5892" max="5892" width="25.375" style="1" customWidth="1"/>
    <col min="5893" max="5893" width="32.875" style="1" customWidth="1"/>
    <col min="5894" max="5894" width="0" style="1" hidden="1" customWidth="1"/>
    <col min="5895" max="5895" width="25.625" style="1" customWidth="1"/>
    <col min="5896" max="5896" width="30.625" style="1" bestFit="1" customWidth="1"/>
    <col min="5897" max="5897" width="17.625" style="1" bestFit="1" customWidth="1"/>
    <col min="5898" max="5898" width="12" style="1" bestFit="1" customWidth="1"/>
    <col min="5899" max="5899" width="28.125" style="1" bestFit="1" customWidth="1"/>
    <col min="5900" max="5900" width="26.75" style="1" bestFit="1" customWidth="1"/>
    <col min="5901" max="5901" width="32.875" style="1" customWidth="1"/>
    <col min="5902" max="5902" width="32.125" style="1" bestFit="1" customWidth="1"/>
    <col min="5903" max="5903" width="17.625" style="1" bestFit="1" customWidth="1"/>
    <col min="5904" max="5904" width="28.375" style="1" bestFit="1" customWidth="1"/>
    <col min="5905" max="5905" width="29.875" style="1" customWidth="1"/>
    <col min="5906" max="5906" width="23.625" style="1" customWidth="1"/>
    <col min="5907" max="5916" width="8" style="1"/>
    <col min="5917" max="5920" width="0" style="1" hidden="1" customWidth="1"/>
    <col min="5921" max="6144" width="8" style="1"/>
    <col min="6145" max="6145" width="15.625" style="1" customWidth="1"/>
    <col min="6146" max="6146" width="13.125" style="1" customWidth="1"/>
    <col min="6147" max="6147" width="28" style="1" bestFit="1" customWidth="1"/>
    <col min="6148" max="6148" width="25.375" style="1" customWidth="1"/>
    <col min="6149" max="6149" width="32.875" style="1" customWidth="1"/>
    <col min="6150" max="6150" width="0" style="1" hidden="1" customWidth="1"/>
    <col min="6151" max="6151" width="25.625" style="1" customWidth="1"/>
    <col min="6152" max="6152" width="30.625" style="1" bestFit="1" customWidth="1"/>
    <col min="6153" max="6153" width="17.625" style="1" bestFit="1" customWidth="1"/>
    <col min="6154" max="6154" width="12" style="1" bestFit="1" customWidth="1"/>
    <col min="6155" max="6155" width="28.125" style="1" bestFit="1" customWidth="1"/>
    <col min="6156" max="6156" width="26.75" style="1" bestFit="1" customWidth="1"/>
    <col min="6157" max="6157" width="32.875" style="1" customWidth="1"/>
    <col min="6158" max="6158" width="32.125" style="1" bestFit="1" customWidth="1"/>
    <col min="6159" max="6159" width="17.625" style="1" bestFit="1" customWidth="1"/>
    <col min="6160" max="6160" width="28.375" style="1" bestFit="1" customWidth="1"/>
    <col min="6161" max="6161" width="29.875" style="1" customWidth="1"/>
    <col min="6162" max="6162" width="23.625" style="1" customWidth="1"/>
    <col min="6163" max="6172" width="8" style="1"/>
    <col min="6173" max="6176" width="0" style="1" hidden="1" customWidth="1"/>
    <col min="6177" max="6400" width="8" style="1"/>
    <col min="6401" max="6401" width="15.625" style="1" customWidth="1"/>
    <col min="6402" max="6402" width="13.125" style="1" customWidth="1"/>
    <col min="6403" max="6403" width="28" style="1" bestFit="1" customWidth="1"/>
    <col min="6404" max="6404" width="25.375" style="1" customWidth="1"/>
    <col min="6405" max="6405" width="32.875" style="1" customWidth="1"/>
    <col min="6406" max="6406" width="0" style="1" hidden="1" customWidth="1"/>
    <col min="6407" max="6407" width="25.625" style="1" customWidth="1"/>
    <col min="6408" max="6408" width="30.625" style="1" bestFit="1" customWidth="1"/>
    <col min="6409" max="6409" width="17.625" style="1" bestFit="1" customWidth="1"/>
    <col min="6410" max="6410" width="12" style="1" bestFit="1" customWidth="1"/>
    <col min="6411" max="6411" width="28.125" style="1" bestFit="1" customWidth="1"/>
    <col min="6412" max="6412" width="26.75" style="1" bestFit="1" customWidth="1"/>
    <col min="6413" max="6413" width="32.875" style="1" customWidth="1"/>
    <col min="6414" max="6414" width="32.125" style="1" bestFit="1" customWidth="1"/>
    <col min="6415" max="6415" width="17.625" style="1" bestFit="1" customWidth="1"/>
    <col min="6416" max="6416" width="28.375" style="1" bestFit="1" customWidth="1"/>
    <col min="6417" max="6417" width="29.875" style="1" customWidth="1"/>
    <col min="6418" max="6418" width="23.625" style="1" customWidth="1"/>
    <col min="6419" max="6428" width="8" style="1"/>
    <col min="6429" max="6432" width="0" style="1" hidden="1" customWidth="1"/>
    <col min="6433" max="6656" width="8" style="1"/>
    <col min="6657" max="6657" width="15.625" style="1" customWidth="1"/>
    <col min="6658" max="6658" width="13.125" style="1" customWidth="1"/>
    <col min="6659" max="6659" width="28" style="1" bestFit="1" customWidth="1"/>
    <col min="6660" max="6660" width="25.375" style="1" customWidth="1"/>
    <col min="6661" max="6661" width="32.875" style="1" customWidth="1"/>
    <col min="6662" max="6662" width="0" style="1" hidden="1" customWidth="1"/>
    <col min="6663" max="6663" width="25.625" style="1" customWidth="1"/>
    <col min="6664" max="6664" width="30.625" style="1" bestFit="1" customWidth="1"/>
    <col min="6665" max="6665" width="17.625" style="1" bestFit="1" customWidth="1"/>
    <col min="6666" max="6666" width="12" style="1" bestFit="1" customWidth="1"/>
    <col min="6667" max="6667" width="28.125" style="1" bestFit="1" customWidth="1"/>
    <col min="6668" max="6668" width="26.75" style="1" bestFit="1" customWidth="1"/>
    <col min="6669" max="6669" width="32.875" style="1" customWidth="1"/>
    <col min="6670" max="6670" width="32.125" style="1" bestFit="1" customWidth="1"/>
    <col min="6671" max="6671" width="17.625" style="1" bestFit="1" customWidth="1"/>
    <col min="6672" max="6672" width="28.375" style="1" bestFit="1" customWidth="1"/>
    <col min="6673" max="6673" width="29.875" style="1" customWidth="1"/>
    <col min="6674" max="6674" width="23.625" style="1" customWidth="1"/>
    <col min="6675" max="6684" width="8" style="1"/>
    <col min="6685" max="6688" width="0" style="1" hidden="1" customWidth="1"/>
    <col min="6689" max="6912" width="8" style="1"/>
    <col min="6913" max="6913" width="15.625" style="1" customWidth="1"/>
    <col min="6914" max="6914" width="13.125" style="1" customWidth="1"/>
    <col min="6915" max="6915" width="28" style="1" bestFit="1" customWidth="1"/>
    <col min="6916" max="6916" width="25.375" style="1" customWidth="1"/>
    <col min="6917" max="6917" width="32.875" style="1" customWidth="1"/>
    <col min="6918" max="6918" width="0" style="1" hidden="1" customWidth="1"/>
    <col min="6919" max="6919" width="25.625" style="1" customWidth="1"/>
    <col min="6920" max="6920" width="30.625" style="1" bestFit="1" customWidth="1"/>
    <col min="6921" max="6921" width="17.625" style="1" bestFit="1" customWidth="1"/>
    <col min="6922" max="6922" width="12" style="1" bestFit="1" customWidth="1"/>
    <col min="6923" max="6923" width="28.125" style="1" bestFit="1" customWidth="1"/>
    <col min="6924" max="6924" width="26.75" style="1" bestFit="1" customWidth="1"/>
    <col min="6925" max="6925" width="32.875" style="1" customWidth="1"/>
    <col min="6926" max="6926" width="32.125" style="1" bestFit="1" customWidth="1"/>
    <col min="6927" max="6927" width="17.625" style="1" bestFit="1" customWidth="1"/>
    <col min="6928" max="6928" width="28.375" style="1" bestFit="1" customWidth="1"/>
    <col min="6929" max="6929" width="29.875" style="1" customWidth="1"/>
    <col min="6930" max="6930" width="23.625" style="1" customWidth="1"/>
    <col min="6931" max="6940" width="8" style="1"/>
    <col min="6941" max="6944" width="0" style="1" hidden="1" customWidth="1"/>
    <col min="6945" max="7168" width="8" style="1"/>
    <col min="7169" max="7169" width="15.625" style="1" customWidth="1"/>
    <col min="7170" max="7170" width="13.125" style="1" customWidth="1"/>
    <col min="7171" max="7171" width="28" style="1" bestFit="1" customWidth="1"/>
    <col min="7172" max="7172" width="25.375" style="1" customWidth="1"/>
    <col min="7173" max="7173" width="32.875" style="1" customWidth="1"/>
    <col min="7174" max="7174" width="0" style="1" hidden="1" customWidth="1"/>
    <col min="7175" max="7175" width="25.625" style="1" customWidth="1"/>
    <col min="7176" max="7176" width="30.625" style="1" bestFit="1" customWidth="1"/>
    <col min="7177" max="7177" width="17.625" style="1" bestFit="1" customWidth="1"/>
    <col min="7178" max="7178" width="12" style="1" bestFit="1" customWidth="1"/>
    <col min="7179" max="7179" width="28.125" style="1" bestFit="1" customWidth="1"/>
    <col min="7180" max="7180" width="26.75" style="1" bestFit="1" customWidth="1"/>
    <col min="7181" max="7181" width="32.875" style="1" customWidth="1"/>
    <col min="7182" max="7182" width="32.125" style="1" bestFit="1" customWidth="1"/>
    <col min="7183" max="7183" width="17.625" style="1" bestFit="1" customWidth="1"/>
    <col min="7184" max="7184" width="28.375" style="1" bestFit="1" customWidth="1"/>
    <col min="7185" max="7185" width="29.875" style="1" customWidth="1"/>
    <col min="7186" max="7186" width="23.625" style="1" customWidth="1"/>
    <col min="7187" max="7196" width="8" style="1"/>
    <col min="7197" max="7200" width="0" style="1" hidden="1" customWidth="1"/>
    <col min="7201" max="7424" width="8" style="1"/>
    <col min="7425" max="7425" width="15.625" style="1" customWidth="1"/>
    <col min="7426" max="7426" width="13.125" style="1" customWidth="1"/>
    <col min="7427" max="7427" width="28" style="1" bestFit="1" customWidth="1"/>
    <col min="7428" max="7428" width="25.375" style="1" customWidth="1"/>
    <col min="7429" max="7429" width="32.875" style="1" customWidth="1"/>
    <col min="7430" max="7430" width="0" style="1" hidden="1" customWidth="1"/>
    <col min="7431" max="7431" width="25.625" style="1" customWidth="1"/>
    <col min="7432" max="7432" width="30.625" style="1" bestFit="1" customWidth="1"/>
    <col min="7433" max="7433" width="17.625" style="1" bestFit="1" customWidth="1"/>
    <col min="7434" max="7434" width="12" style="1" bestFit="1" customWidth="1"/>
    <col min="7435" max="7435" width="28.125" style="1" bestFit="1" customWidth="1"/>
    <col min="7436" max="7436" width="26.75" style="1" bestFit="1" customWidth="1"/>
    <col min="7437" max="7437" width="32.875" style="1" customWidth="1"/>
    <col min="7438" max="7438" width="32.125" style="1" bestFit="1" customWidth="1"/>
    <col min="7439" max="7439" width="17.625" style="1" bestFit="1" customWidth="1"/>
    <col min="7440" max="7440" width="28.375" style="1" bestFit="1" customWidth="1"/>
    <col min="7441" max="7441" width="29.875" style="1" customWidth="1"/>
    <col min="7442" max="7442" width="23.625" style="1" customWidth="1"/>
    <col min="7443" max="7452" width="8" style="1"/>
    <col min="7453" max="7456" width="0" style="1" hidden="1" customWidth="1"/>
    <col min="7457" max="7680" width="8" style="1"/>
    <col min="7681" max="7681" width="15.625" style="1" customWidth="1"/>
    <col min="7682" max="7682" width="13.125" style="1" customWidth="1"/>
    <col min="7683" max="7683" width="28" style="1" bestFit="1" customWidth="1"/>
    <col min="7684" max="7684" width="25.375" style="1" customWidth="1"/>
    <col min="7685" max="7685" width="32.875" style="1" customWidth="1"/>
    <col min="7686" max="7686" width="0" style="1" hidden="1" customWidth="1"/>
    <col min="7687" max="7687" width="25.625" style="1" customWidth="1"/>
    <col min="7688" max="7688" width="30.625" style="1" bestFit="1" customWidth="1"/>
    <col min="7689" max="7689" width="17.625" style="1" bestFit="1" customWidth="1"/>
    <col min="7690" max="7690" width="12" style="1" bestFit="1" customWidth="1"/>
    <col min="7691" max="7691" width="28.125" style="1" bestFit="1" customWidth="1"/>
    <col min="7692" max="7692" width="26.75" style="1" bestFit="1" customWidth="1"/>
    <col min="7693" max="7693" width="32.875" style="1" customWidth="1"/>
    <col min="7694" max="7694" width="32.125" style="1" bestFit="1" customWidth="1"/>
    <col min="7695" max="7695" width="17.625" style="1" bestFit="1" customWidth="1"/>
    <col min="7696" max="7696" width="28.375" style="1" bestFit="1" customWidth="1"/>
    <col min="7697" max="7697" width="29.875" style="1" customWidth="1"/>
    <col min="7698" max="7698" width="23.625" style="1" customWidth="1"/>
    <col min="7699" max="7708" width="8" style="1"/>
    <col min="7709" max="7712" width="0" style="1" hidden="1" customWidth="1"/>
    <col min="7713" max="7936" width="8" style="1"/>
    <col min="7937" max="7937" width="15.625" style="1" customWidth="1"/>
    <col min="7938" max="7938" width="13.125" style="1" customWidth="1"/>
    <col min="7939" max="7939" width="28" style="1" bestFit="1" customWidth="1"/>
    <col min="7940" max="7940" width="25.375" style="1" customWidth="1"/>
    <col min="7941" max="7941" width="32.875" style="1" customWidth="1"/>
    <col min="7942" max="7942" width="0" style="1" hidden="1" customWidth="1"/>
    <col min="7943" max="7943" width="25.625" style="1" customWidth="1"/>
    <col min="7944" max="7944" width="30.625" style="1" bestFit="1" customWidth="1"/>
    <col min="7945" max="7945" width="17.625" style="1" bestFit="1" customWidth="1"/>
    <col min="7946" max="7946" width="12" style="1" bestFit="1" customWidth="1"/>
    <col min="7947" max="7947" width="28.125" style="1" bestFit="1" customWidth="1"/>
    <col min="7948" max="7948" width="26.75" style="1" bestFit="1" customWidth="1"/>
    <col min="7949" max="7949" width="32.875" style="1" customWidth="1"/>
    <col min="7950" max="7950" width="32.125" style="1" bestFit="1" customWidth="1"/>
    <col min="7951" max="7951" width="17.625" style="1" bestFit="1" customWidth="1"/>
    <col min="7952" max="7952" width="28.375" style="1" bestFit="1" customWidth="1"/>
    <col min="7953" max="7953" width="29.875" style="1" customWidth="1"/>
    <col min="7954" max="7954" width="23.625" style="1" customWidth="1"/>
    <col min="7955" max="7964" width="8" style="1"/>
    <col min="7965" max="7968" width="0" style="1" hidden="1" customWidth="1"/>
    <col min="7969" max="8192" width="8" style="1"/>
    <col min="8193" max="8193" width="15.625" style="1" customWidth="1"/>
    <col min="8194" max="8194" width="13.125" style="1" customWidth="1"/>
    <col min="8195" max="8195" width="28" style="1" bestFit="1" customWidth="1"/>
    <col min="8196" max="8196" width="25.375" style="1" customWidth="1"/>
    <col min="8197" max="8197" width="32.875" style="1" customWidth="1"/>
    <col min="8198" max="8198" width="0" style="1" hidden="1" customWidth="1"/>
    <col min="8199" max="8199" width="25.625" style="1" customWidth="1"/>
    <col min="8200" max="8200" width="30.625" style="1" bestFit="1" customWidth="1"/>
    <col min="8201" max="8201" width="17.625" style="1" bestFit="1" customWidth="1"/>
    <col min="8202" max="8202" width="12" style="1" bestFit="1" customWidth="1"/>
    <col min="8203" max="8203" width="28.125" style="1" bestFit="1" customWidth="1"/>
    <col min="8204" max="8204" width="26.75" style="1" bestFit="1" customWidth="1"/>
    <col min="8205" max="8205" width="32.875" style="1" customWidth="1"/>
    <col min="8206" max="8206" width="32.125" style="1" bestFit="1" customWidth="1"/>
    <col min="8207" max="8207" width="17.625" style="1" bestFit="1" customWidth="1"/>
    <col min="8208" max="8208" width="28.375" style="1" bestFit="1" customWidth="1"/>
    <col min="8209" max="8209" width="29.875" style="1" customWidth="1"/>
    <col min="8210" max="8210" width="23.625" style="1" customWidth="1"/>
    <col min="8211" max="8220" width="8" style="1"/>
    <col min="8221" max="8224" width="0" style="1" hidden="1" customWidth="1"/>
    <col min="8225" max="8448" width="8" style="1"/>
    <col min="8449" max="8449" width="15.625" style="1" customWidth="1"/>
    <col min="8450" max="8450" width="13.125" style="1" customWidth="1"/>
    <col min="8451" max="8451" width="28" style="1" bestFit="1" customWidth="1"/>
    <col min="8452" max="8452" width="25.375" style="1" customWidth="1"/>
    <col min="8453" max="8453" width="32.875" style="1" customWidth="1"/>
    <col min="8454" max="8454" width="0" style="1" hidden="1" customWidth="1"/>
    <col min="8455" max="8455" width="25.625" style="1" customWidth="1"/>
    <col min="8456" max="8456" width="30.625" style="1" bestFit="1" customWidth="1"/>
    <col min="8457" max="8457" width="17.625" style="1" bestFit="1" customWidth="1"/>
    <col min="8458" max="8458" width="12" style="1" bestFit="1" customWidth="1"/>
    <col min="8459" max="8459" width="28.125" style="1" bestFit="1" customWidth="1"/>
    <col min="8460" max="8460" width="26.75" style="1" bestFit="1" customWidth="1"/>
    <col min="8461" max="8461" width="32.875" style="1" customWidth="1"/>
    <col min="8462" max="8462" width="32.125" style="1" bestFit="1" customWidth="1"/>
    <col min="8463" max="8463" width="17.625" style="1" bestFit="1" customWidth="1"/>
    <col min="8464" max="8464" width="28.375" style="1" bestFit="1" customWidth="1"/>
    <col min="8465" max="8465" width="29.875" style="1" customWidth="1"/>
    <col min="8466" max="8466" width="23.625" style="1" customWidth="1"/>
    <col min="8467" max="8476" width="8" style="1"/>
    <col min="8477" max="8480" width="0" style="1" hidden="1" customWidth="1"/>
    <col min="8481" max="8704" width="8" style="1"/>
    <col min="8705" max="8705" width="15.625" style="1" customWidth="1"/>
    <col min="8706" max="8706" width="13.125" style="1" customWidth="1"/>
    <col min="8707" max="8707" width="28" style="1" bestFit="1" customWidth="1"/>
    <col min="8708" max="8708" width="25.375" style="1" customWidth="1"/>
    <col min="8709" max="8709" width="32.875" style="1" customWidth="1"/>
    <col min="8710" max="8710" width="0" style="1" hidden="1" customWidth="1"/>
    <col min="8711" max="8711" width="25.625" style="1" customWidth="1"/>
    <col min="8712" max="8712" width="30.625" style="1" bestFit="1" customWidth="1"/>
    <col min="8713" max="8713" width="17.625" style="1" bestFit="1" customWidth="1"/>
    <col min="8714" max="8714" width="12" style="1" bestFit="1" customWidth="1"/>
    <col min="8715" max="8715" width="28.125" style="1" bestFit="1" customWidth="1"/>
    <col min="8716" max="8716" width="26.75" style="1" bestFit="1" customWidth="1"/>
    <col min="8717" max="8717" width="32.875" style="1" customWidth="1"/>
    <col min="8718" max="8718" width="32.125" style="1" bestFit="1" customWidth="1"/>
    <col min="8719" max="8719" width="17.625" style="1" bestFit="1" customWidth="1"/>
    <col min="8720" max="8720" width="28.375" style="1" bestFit="1" customWidth="1"/>
    <col min="8721" max="8721" width="29.875" style="1" customWidth="1"/>
    <col min="8722" max="8722" width="23.625" style="1" customWidth="1"/>
    <col min="8723" max="8732" width="8" style="1"/>
    <col min="8733" max="8736" width="0" style="1" hidden="1" customWidth="1"/>
    <col min="8737" max="8960" width="8" style="1"/>
    <col min="8961" max="8961" width="15.625" style="1" customWidth="1"/>
    <col min="8962" max="8962" width="13.125" style="1" customWidth="1"/>
    <col min="8963" max="8963" width="28" style="1" bestFit="1" customWidth="1"/>
    <col min="8964" max="8964" width="25.375" style="1" customWidth="1"/>
    <col min="8965" max="8965" width="32.875" style="1" customWidth="1"/>
    <col min="8966" max="8966" width="0" style="1" hidden="1" customWidth="1"/>
    <col min="8967" max="8967" width="25.625" style="1" customWidth="1"/>
    <col min="8968" max="8968" width="30.625" style="1" bestFit="1" customWidth="1"/>
    <col min="8969" max="8969" width="17.625" style="1" bestFit="1" customWidth="1"/>
    <col min="8970" max="8970" width="12" style="1" bestFit="1" customWidth="1"/>
    <col min="8971" max="8971" width="28.125" style="1" bestFit="1" customWidth="1"/>
    <col min="8972" max="8972" width="26.75" style="1" bestFit="1" customWidth="1"/>
    <col min="8973" max="8973" width="32.875" style="1" customWidth="1"/>
    <col min="8974" max="8974" width="32.125" style="1" bestFit="1" customWidth="1"/>
    <col min="8975" max="8975" width="17.625" style="1" bestFit="1" customWidth="1"/>
    <col min="8976" max="8976" width="28.375" style="1" bestFit="1" customWidth="1"/>
    <col min="8977" max="8977" width="29.875" style="1" customWidth="1"/>
    <col min="8978" max="8978" width="23.625" style="1" customWidth="1"/>
    <col min="8979" max="8988" width="8" style="1"/>
    <col min="8989" max="8992" width="0" style="1" hidden="1" customWidth="1"/>
    <col min="8993" max="9216" width="8" style="1"/>
    <col min="9217" max="9217" width="15.625" style="1" customWidth="1"/>
    <col min="9218" max="9218" width="13.125" style="1" customWidth="1"/>
    <col min="9219" max="9219" width="28" style="1" bestFit="1" customWidth="1"/>
    <col min="9220" max="9220" width="25.375" style="1" customWidth="1"/>
    <col min="9221" max="9221" width="32.875" style="1" customWidth="1"/>
    <col min="9222" max="9222" width="0" style="1" hidden="1" customWidth="1"/>
    <col min="9223" max="9223" width="25.625" style="1" customWidth="1"/>
    <col min="9224" max="9224" width="30.625" style="1" bestFit="1" customWidth="1"/>
    <col min="9225" max="9225" width="17.625" style="1" bestFit="1" customWidth="1"/>
    <col min="9226" max="9226" width="12" style="1" bestFit="1" customWidth="1"/>
    <col min="9227" max="9227" width="28.125" style="1" bestFit="1" customWidth="1"/>
    <col min="9228" max="9228" width="26.75" style="1" bestFit="1" customWidth="1"/>
    <col min="9229" max="9229" width="32.875" style="1" customWidth="1"/>
    <col min="9230" max="9230" width="32.125" style="1" bestFit="1" customWidth="1"/>
    <col min="9231" max="9231" width="17.625" style="1" bestFit="1" customWidth="1"/>
    <col min="9232" max="9232" width="28.375" style="1" bestFit="1" customWidth="1"/>
    <col min="9233" max="9233" width="29.875" style="1" customWidth="1"/>
    <col min="9234" max="9234" width="23.625" style="1" customWidth="1"/>
    <col min="9235" max="9244" width="8" style="1"/>
    <col min="9245" max="9248" width="0" style="1" hidden="1" customWidth="1"/>
    <col min="9249" max="9472" width="8" style="1"/>
    <col min="9473" max="9473" width="15.625" style="1" customWidth="1"/>
    <col min="9474" max="9474" width="13.125" style="1" customWidth="1"/>
    <col min="9475" max="9475" width="28" style="1" bestFit="1" customWidth="1"/>
    <col min="9476" max="9476" width="25.375" style="1" customWidth="1"/>
    <col min="9477" max="9477" width="32.875" style="1" customWidth="1"/>
    <col min="9478" max="9478" width="0" style="1" hidden="1" customWidth="1"/>
    <col min="9479" max="9479" width="25.625" style="1" customWidth="1"/>
    <col min="9480" max="9480" width="30.625" style="1" bestFit="1" customWidth="1"/>
    <col min="9481" max="9481" width="17.625" style="1" bestFit="1" customWidth="1"/>
    <col min="9482" max="9482" width="12" style="1" bestFit="1" customWidth="1"/>
    <col min="9483" max="9483" width="28.125" style="1" bestFit="1" customWidth="1"/>
    <col min="9484" max="9484" width="26.75" style="1" bestFit="1" customWidth="1"/>
    <col min="9485" max="9485" width="32.875" style="1" customWidth="1"/>
    <col min="9486" max="9486" width="32.125" style="1" bestFit="1" customWidth="1"/>
    <col min="9487" max="9487" width="17.625" style="1" bestFit="1" customWidth="1"/>
    <col min="9488" max="9488" width="28.375" style="1" bestFit="1" customWidth="1"/>
    <col min="9489" max="9489" width="29.875" style="1" customWidth="1"/>
    <col min="9490" max="9490" width="23.625" style="1" customWidth="1"/>
    <col min="9491" max="9500" width="8" style="1"/>
    <col min="9501" max="9504" width="0" style="1" hidden="1" customWidth="1"/>
    <col min="9505" max="9728" width="8" style="1"/>
    <col min="9729" max="9729" width="15.625" style="1" customWidth="1"/>
    <col min="9730" max="9730" width="13.125" style="1" customWidth="1"/>
    <col min="9731" max="9731" width="28" style="1" bestFit="1" customWidth="1"/>
    <col min="9732" max="9732" width="25.375" style="1" customWidth="1"/>
    <col min="9733" max="9733" width="32.875" style="1" customWidth="1"/>
    <col min="9734" max="9734" width="0" style="1" hidden="1" customWidth="1"/>
    <col min="9735" max="9735" width="25.625" style="1" customWidth="1"/>
    <col min="9736" max="9736" width="30.625" style="1" bestFit="1" customWidth="1"/>
    <col min="9737" max="9737" width="17.625" style="1" bestFit="1" customWidth="1"/>
    <col min="9738" max="9738" width="12" style="1" bestFit="1" customWidth="1"/>
    <col min="9739" max="9739" width="28.125" style="1" bestFit="1" customWidth="1"/>
    <col min="9740" max="9740" width="26.75" style="1" bestFit="1" customWidth="1"/>
    <col min="9741" max="9741" width="32.875" style="1" customWidth="1"/>
    <col min="9742" max="9742" width="32.125" style="1" bestFit="1" customWidth="1"/>
    <col min="9743" max="9743" width="17.625" style="1" bestFit="1" customWidth="1"/>
    <col min="9744" max="9744" width="28.375" style="1" bestFit="1" customWidth="1"/>
    <col min="9745" max="9745" width="29.875" style="1" customWidth="1"/>
    <col min="9746" max="9746" width="23.625" style="1" customWidth="1"/>
    <col min="9747" max="9756" width="8" style="1"/>
    <col min="9757" max="9760" width="0" style="1" hidden="1" customWidth="1"/>
    <col min="9761" max="9984" width="8" style="1"/>
    <col min="9985" max="9985" width="15.625" style="1" customWidth="1"/>
    <col min="9986" max="9986" width="13.125" style="1" customWidth="1"/>
    <col min="9987" max="9987" width="28" style="1" bestFit="1" customWidth="1"/>
    <col min="9988" max="9988" width="25.375" style="1" customWidth="1"/>
    <col min="9989" max="9989" width="32.875" style="1" customWidth="1"/>
    <col min="9990" max="9990" width="0" style="1" hidden="1" customWidth="1"/>
    <col min="9991" max="9991" width="25.625" style="1" customWidth="1"/>
    <col min="9992" max="9992" width="30.625" style="1" bestFit="1" customWidth="1"/>
    <col min="9993" max="9993" width="17.625" style="1" bestFit="1" customWidth="1"/>
    <col min="9994" max="9994" width="12" style="1" bestFit="1" customWidth="1"/>
    <col min="9995" max="9995" width="28.125" style="1" bestFit="1" customWidth="1"/>
    <col min="9996" max="9996" width="26.75" style="1" bestFit="1" customWidth="1"/>
    <col min="9997" max="9997" width="32.875" style="1" customWidth="1"/>
    <col min="9998" max="9998" width="32.125" style="1" bestFit="1" customWidth="1"/>
    <col min="9999" max="9999" width="17.625" style="1" bestFit="1" customWidth="1"/>
    <col min="10000" max="10000" width="28.375" style="1" bestFit="1" customWidth="1"/>
    <col min="10001" max="10001" width="29.875" style="1" customWidth="1"/>
    <col min="10002" max="10002" width="23.625" style="1" customWidth="1"/>
    <col min="10003" max="10012" width="8" style="1"/>
    <col min="10013" max="10016" width="0" style="1" hidden="1" customWidth="1"/>
    <col min="10017" max="10240" width="8" style="1"/>
    <col min="10241" max="10241" width="15.625" style="1" customWidth="1"/>
    <col min="10242" max="10242" width="13.125" style="1" customWidth="1"/>
    <col min="10243" max="10243" width="28" style="1" bestFit="1" customWidth="1"/>
    <col min="10244" max="10244" width="25.375" style="1" customWidth="1"/>
    <col min="10245" max="10245" width="32.875" style="1" customWidth="1"/>
    <col min="10246" max="10246" width="0" style="1" hidden="1" customWidth="1"/>
    <col min="10247" max="10247" width="25.625" style="1" customWidth="1"/>
    <col min="10248" max="10248" width="30.625" style="1" bestFit="1" customWidth="1"/>
    <col min="10249" max="10249" width="17.625" style="1" bestFit="1" customWidth="1"/>
    <col min="10250" max="10250" width="12" style="1" bestFit="1" customWidth="1"/>
    <col min="10251" max="10251" width="28.125" style="1" bestFit="1" customWidth="1"/>
    <col min="10252" max="10252" width="26.75" style="1" bestFit="1" customWidth="1"/>
    <col min="10253" max="10253" width="32.875" style="1" customWidth="1"/>
    <col min="10254" max="10254" width="32.125" style="1" bestFit="1" customWidth="1"/>
    <col min="10255" max="10255" width="17.625" style="1" bestFit="1" customWidth="1"/>
    <col min="10256" max="10256" width="28.375" style="1" bestFit="1" customWidth="1"/>
    <col min="10257" max="10257" width="29.875" style="1" customWidth="1"/>
    <col min="10258" max="10258" width="23.625" style="1" customWidth="1"/>
    <col min="10259" max="10268" width="8" style="1"/>
    <col min="10269" max="10272" width="0" style="1" hidden="1" customWidth="1"/>
    <col min="10273" max="10496" width="8" style="1"/>
    <col min="10497" max="10497" width="15.625" style="1" customWidth="1"/>
    <col min="10498" max="10498" width="13.125" style="1" customWidth="1"/>
    <col min="10499" max="10499" width="28" style="1" bestFit="1" customWidth="1"/>
    <col min="10500" max="10500" width="25.375" style="1" customWidth="1"/>
    <col min="10501" max="10501" width="32.875" style="1" customWidth="1"/>
    <col min="10502" max="10502" width="0" style="1" hidden="1" customWidth="1"/>
    <col min="10503" max="10503" width="25.625" style="1" customWidth="1"/>
    <col min="10504" max="10504" width="30.625" style="1" bestFit="1" customWidth="1"/>
    <col min="10505" max="10505" width="17.625" style="1" bestFit="1" customWidth="1"/>
    <col min="10506" max="10506" width="12" style="1" bestFit="1" customWidth="1"/>
    <col min="10507" max="10507" width="28.125" style="1" bestFit="1" customWidth="1"/>
    <col min="10508" max="10508" width="26.75" style="1" bestFit="1" customWidth="1"/>
    <col min="10509" max="10509" width="32.875" style="1" customWidth="1"/>
    <col min="10510" max="10510" width="32.125" style="1" bestFit="1" customWidth="1"/>
    <col min="10511" max="10511" width="17.625" style="1" bestFit="1" customWidth="1"/>
    <col min="10512" max="10512" width="28.375" style="1" bestFit="1" customWidth="1"/>
    <col min="10513" max="10513" width="29.875" style="1" customWidth="1"/>
    <col min="10514" max="10514" width="23.625" style="1" customWidth="1"/>
    <col min="10515" max="10524" width="8" style="1"/>
    <col min="10525" max="10528" width="0" style="1" hidden="1" customWidth="1"/>
    <col min="10529" max="10752" width="8" style="1"/>
    <col min="10753" max="10753" width="15.625" style="1" customWidth="1"/>
    <col min="10754" max="10754" width="13.125" style="1" customWidth="1"/>
    <col min="10755" max="10755" width="28" style="1" bestFit="1" customWidth="1"/>
    <col min="10756" max="10756" width="25.375" style="1" customWidth="1"/>
    <col min="10757" max="10757" width="32.875" style="1" customWidth="1"/>
    <col min="10758" max="10758" width="0" style="1" hidden="1" customWidth="1"/>
    <col min="10759" max="10759" width="25.625" style="1" customWidth="1"/>
    <col min="10760" max="10760" width="30.625" style="1" bestFit="1" customWidth="1"/>
    <col min="10761" max="10761" width="17.625" style="1" bestFit="1" customWidth="1"/>
    <col min="10762" max="10762" width="12" style="1" bestFit="1" customWidth="1"/>
    <col min="10763" max="10763" width="28.125" style="1" bestFit="1" customWidth="1"/>
    <col min="10764" max="10764" width="26.75" style="1" bestFit="1" customWidth="1"/>
    <col min="10765" max="10765" width="32.875" style="1" customWidth="1"/>
    <col min="10766" max="10766" width="32.125" style="1" bestFit="1" customWidth="1"/>
    <col min="10767" max="10767" width="17.625" style="1" bestFit="1" customWidth="1"/>
    <col min="10768" max="10768" width="28.375" style="1" bestFit="1" customWidth="1"/>
    <col min="10769" max="10769" width="29.875" style="1" customWidth="1"/>
    <col min="10770" max="10770" width="23.625" style="1" customWidth="1"/>
    <col min="10771" max="10780" width="8" style="1"/>
    <col min="10781" max="10784" width="0" style="1" hidden="1" customWidth="1"/>
    <col min="10785" max="11008" width="8" style="1"/>
    <col min="11009" max="11009" width="15.625" style="1" customWidth="1"/>
    <col min="11010" max="11010" width="13.125" style="1" customWidth="1"/>
    <col min="11011" max="11011" width="28" style="1" bestFit="1" customWidth="1"/>
    <col min="11012" max="11012" width="25.375" style="1" customWidth="1"/>
    <col min="11013" max="11013" width="32.875" style="1" customWidth="1"/>
    <col min="11014" max="11014" width="0" style="1" hidden="1" customWidth="1"/>
    <col min="11015" max="11015" width="25.625" style="1" customWidth="1"/>
    <col min="11016" max="11016" width="30.625" style="1" bestFit="1" customWidth="1"/>
    <col min="11017" max="11017" width="17.625" style="1" bestFit="1" customWidth="1"/>
    <col min="11018" max="11018" width="12" style="1" bestFit="1" customWidth="1"/>
    <col min="11019" max="11019" width="28.125" style="1" bestFit="1" customWidth="1"/>
    <col min="11020" max="11020" width="26.75" style="1" bestFit="1" customWidth="1"/>
    <col min="11021" max="11021" width="32.875" style="1" customWidth="1"/>
    <col min="11022" max="11022" width="32.125" style="1" bestFit="1" customWidth="1"/>
    <col min="11023" max="11023" width="17.625" style="1" bestFit="1" customWidth="1"/>
    <col min="11024" max="11024" width="28.375" style="1" bestFit="1" customWidth="1"/>
    <col min="11025" max="11025" width="29.875" style="1" customWidth="1"/>
    <col min="11026" max="11026" width="23.625" style="1" customWidth="1"/>
    <col min="11027" max="11036" width="8" style="1"/>
    <col min="11037" max="11040" width="0" style="1" hidden="1" customWidth="1"/>
    <col min="11041" max="11264" width="8" style="1"/>
    <col min="11265" max="11265" width="15.625" style="1" customWidth="1"/>
    <col min="11266" max="11266" width="13.125" style="1" customWidth="1"/>
    <col min="11267" max="11267" width="28" style="1" bestFit="1" customWidth="1"/>
    <col min="11268" max="11268" width="25.375" style="1" customWidth="1"/>
    <col min="11269" max="11269" width="32.875" style="1" customWidth="1"/>
    <col min="11270" max="11270" width="0" style="1" hidden="1" customWidth="1"/>
    <col min="11271" max="11271" width="25.625" style="1" customWidth="1"/>
    <col min="11272" max="11272" width="30.625" style="1" bestFit="1" customWidth="1"/>
    <col min="11273" max="11273" width="17.625" style="1" bestFit="1" customWidth="1"/>
    <col min="11274" max="11274" width="12" style="1" bestFit="1" customWidth="1"/>
    <col min="11275" max="11275" width="28.125" style="1" bestFit="1" customWidth="1"/>
    <col min="11276" max="11276" width="26.75" style="1" bestFit="1" customWidth="1"/>
    <col min="11277" max="11277" width="32.875" style="1" customWidth="1"/>
    <col min="11278" max="11278" width="32.125" style="1" bestFit="1" customWidth="1"/>
    <col min="11279" max="11279" width="17.625" style="1" bestFit="1" customWidth="1"/>
    <col min="11280" max="11280" width="28.375" style="1" bestFit="1" customWidth="1"/>
    <col min="11281" max="11281" width="29.875" style="1" customWidth="1"/>
    <col min="11282" max="11282" width="23.625" style="1" customWidth="1"/>
    <col min="11283" max="11292" width="8" style="1"/>
    <col min="11293" max="11296" width="0" style="1" hidden="1" customWidth="1"/>
    <col min="11297" max="11520" width="8" style="1"/>
    <col min="11521" max="11521" width="15.625" style="1" customWidth="1"/>
    <col min="11522" max="11522" width="13.125" style="1" customWidth="1"/>
    <col min="11523" max="11523" width="28" style="1" bestFit="1" customWidth="1"/>
    <col min="11524" max="11524" width="25.375" style="1" customWidth="1"/>
    <col min="11525" max="11525" width="32.875" style="1" customWidth="1"/>
    <col min="11526" max="11526" width="0" style="1" hidden="1" customWidth="1"/>
    <col min="11527" max="11527" width="25.625" style="1" customWidth="1"/>
    <col min="11528" max="11528" width="30.625" style="1" bestFit="1" customWidth="1"/>
    <col min="11529" max="11529" width="17.625" style="1" bestFit="1" customWidth="1"/>
    <col min="11530" max="11530" width="12" style="1" bestFit="1" customWidth="1"/>
    <col min="11531" max="11531" width="28.125" style="1" bestFit="1" customWidth="1"/>
    <col min="11532" max="11532" width="26.75" style="1" bestFit="1" customWidth="1"/>
    <col min="11533" max="11533" width="32.875" style="1" customWidth="1"/>
    <col min="11534" max="11534" width="32.125" style="1" bestFit="1" customWidth="1"/>
    <col min="11535" max="11535" width="17.625" style="1" bestFit="1" customWidth="1"/>
    <col min="11536" max="11536" width="28.375" style="1" bestFit="1" customWidth="1"/>
    <col min="11537" max="11537" width="29.875" style="1" customWidth="1"/>
    <col min="11538" max="11538" width="23.625" style="1" customWidth="1"/>
    <col min="11539" max="11548" width="8" style="1"/>
    <col min="11549" max="11552" width="0" style="1" hidden="1" customWidth="1"/>
    <col min="11553" max="11776" width="8" style="1"/>
    <col min="11777" max="11777" width="15.625" style="1" customWidth="1"/>
    <col min="11778" max="11778" width="13.125" style="1" customWidth="1"/>
    <col min="11779" max="11779" width="28" style="1" bestFit="1" customWidth="1"/>
    <col min="11780" max="11780" width="25.375" style="1" customWidth="1"/>
    <col min="11781" max="11781" width="32.875" style="1" customWidth="1"/>
    <col min="11782" max="11782" width="0" style="1" hidden="1" customWidth="1"/>
    <col min="11783" max="11783" width="25.625" style="1" customWidth="1"/>
    <col min="11784" max="11784" width="30.625" style="1" bestFit="1" customWidth="1"/>
    <col min="11785" max="11785" width="17.625" style="1" bestFit="1" customWidth="1"/>
    <col min="11786" max="11786" width="12" style="1" bestFit="1" customWidth="1"/>
    <col min="11787" max="11787" width="28.125" style="1" bestFit="1" customWidth="1"/>
    <col min="11788" max="11788" width="26.75" style="1" bestFit="1" customWidth="1"/>
    <col min="11789" max="11789" width="32.875" style="1" customWidth="1"/>
    <col min="11790" max="11790" width="32.125" style="1" bestFit="1" customWidth="1"/>
    <col min="11791" max="11791" width="17.625" style="1" bestFit="1" customWidth="1"/>
    <col min="11792" max="11792" width="28.375" style="1" bestFit="1" customWidth="1"/>
    <col min="11793" max="11793" width="29.875" style="1" customWidth="1"/>
    <col min="11794" max="11794" width="23.625" style="1" customWidth="1"/>
    <col min="11795" max="11804" width="8" style="1"/>
    <col min="11805" max="11808" width="0" style="1" hidden="1" customWidth="1"/>
    <col min="11809" max="12032" width="8" style="1"/>
    <col min="12033" max="12033" width="15.625" style="1" customWidth="1"/>
    <col min="12034" max="12034" width="13.125" style="1" customWidth="1"/>
    <col min="12035" max="12035" width="28" style="1" bestFit="1" customWidth="1"/>
    <col min="12036" max="12036" width="25.375" style="1" customWidth="1"/>
    <col min="12037" max="12037" width="32.875" style="1" customWidth="1"/>
    <col min="12038" max="12038" width="0" style="1" hidden="1" customWidth="1"/>
    <col min="12039" max="12039" width="25.625" style="1" customWidth="1"/>
    <col min="12040" max="12040" width="30.625" style="1" bestFit="1" customWidth="1"/>
    <col min="12041" max="12041" width="17.625" style="1" bestFit="1" customWidth="1"/>
    <col min="12042" max="12042" width="12" style="1" bestFit="1" customWidth="1"/>
    <col min="12043" max="12043" width="28.125" style="1" bestFit="1" customWidth="1"/>
    <col min="12044" max="12044" width="26.75" style="1" bestFit="1" customWidth="1"/>
    <col min="12045" max="12045" width="32.875" style="1" customWidth="1"/>
    <col min="12046" max="12046" width="32.125" style="1" bestFit="1" customWidth="1"/>
    <col min="12047" max="12047" width="17.625" style="1" bestFit="1" customWidth="1"/>
    <col min="12048" max="12048" width="28.375" style="1" bestFit="1" customWidth="1"/>
    <col min="12049" max="12049" width="29.875" style="1" customWidth="1"/>
    <col min="12050" max="12050" width="23.625" style="1" customWidth="1"/>
    <col min="12051" max="12060" width="8" style="1"/>
    <col min="12061" max="12064" width="0" style="1" hidden="1" customWidth="1"/>
    <col min="12065" max="12288" width="8" style="1"/>
    <col min="12289" max="12289" width="15.625" style="1" customWidth="1"/>
    <col min="12290" max="12290" width="13.125" style="1" customWidth="1"/>
    <col min="12291" max="12291" width="28" style="1" bestFit="1" customWidth="1"/>
    <col min="12292" max="12292" width="25.375" style="1" customWidth="1"/>
    <col min="12293" max="12293" width="32.875" style="1" customWidth="1"/>
    <col min="12294" max="12294" width="0" style="1" hidden="1" customWidth="1"/>
    <col min="12295" max="12295" width="25.625" style="1" customWidth="1"/>
    <col min="12296" max="12296" width="30.625" style="1" bestFit="1" customWidth="1"/>
    <col min="12297" max="12297" width="17.625" style="1" bestFit="1" customWidth="1"/>
    <col min="12298" max="12298" width="12" style="1" bestFit="1" customWidth="1"/>
    <col min="12299" max="12299" width="28.125" style="1" bestFit="1" customWidth="1"/>
    <col min="12300" max="12300" width="26.75" style="1" bestFit="1" customWidth="1"/>
    <col min="12301" max="12301" width="32.875" style="1" customWidth="1"/>
    <col min="12302" max="12302" width="32.125" style="1" bestFit="1" customWidth="1"/>
    <col min="12303" max="12303" width="17.625" style="1" bestFit="1" customWidth="1"/>
    <col min="12304" max="12304" width="28.375" style="1" bestFit="1" customWidth="1"/>
    <col min="12305" max="12305" width="29.875" style="1" customWidth="1"/>
    <col min="12306" max="12306" width="23.625" style="1" customWidth="1"/>
    <col min="12307" max="12316" width="8" style="1"/>
    <col min="12317" max="12320" width="0" style="1" hidden="1" customWidth="1"/>
    <col min="12321" max="12544" width="8" style="1"/>
    <col min="12545" max="12545" width="15.625" style="1" customWidth="1"/>
    <col min="12546" max="12546" width="13.125" style="1" customWidth="1"/>
    <col min="12547" max="12547" width="28" style="1" bestFit="1" customWidth="1"/>
    <col min="12548" max="12548" width="25.375" style="1" customWidth="1"/>
    <col min="12549" max="12549" width="32.875" style="1" customWidth="1"/>
    <col min="12550" max="12550" width="0" style="1" hidden="1" customWidth="1"/>
    <col min="12551" max="12551" width="25.625" style="1" customWidth="1"/>
    <col min="12552" max="12552" width="30.625" style="1" bestFit="1" customWidth="1"/>
    <col min="12553" max="12553" width="17.625" style="1" bestFit="1" customWidth="1"/>
    <col min="12554" max="12554" width="12" style="1" bestFit="1" customWidth="1"/>
    <col min="12555" max="12555" width="28.125" style="1" bestFit="1" customWidth="1"/>
    <col min="12556" max="12556" width="26.75" style="1" bestFit="1" customWidth="1"/>
    <col min="12557" max="12557" width="32.875" style="1" customWidth="1"/>
    <col min="12558" max="12558" width="32.125" style="1" bestFit="1" customWidth="1"/>
    <col min="12559" max="12559" width="17.625" style="1" bestFit="1" customWidth="1"/>
    <col min="12560" max="12560" width="28.375" style="1" bestFit="1" customWidth="1"/>
    <col min="12561" max="12561" width="29.875" style="1" customWidth="1"/>
    <col min="12562" max="12562" width="23.625" style="1" customWidth="1"/>
    <col min="12563" max="12572" width="8" style="1"/>
    <col min="12573" max="12576" width="0" style="1" hidden="1" customWidth="1"/>
    <col min="12577" max="12800" width="8" style="1"/>
    <col min="12801" max="12801" width="15.625" style="1" customWidth="1"/>
    <col min="12802" max="12802" width="13.125" style="1" customWidth="1"/>
    <col min="12803" max="12803" width="28" style="1" bestFit="1" customWidth="1"/>
    <col min="12804" max="12804" width="25.375" style="1" customWidth="1"/>
    <col min="12805" max="12805" width="32.875" style="1" customWidth="1"/>
    <col min="12806" max="12806" width="0" style="1" hidden="1" customWidth="1"/>
    <col min="12807" max="12807" width="25.625" style="1" customWidth="1"/>
    <col min="12808" max="12808" width="30.625" style="1" bestFit="1" customWidth="1"/>
    <col min="12809" max="12809" width="17.625" style="1" bestFit="1" customWidth="1"/>
    <col min="12810" max="12810" width="12" style="1" bestFit="1" customWidth="1"/>
    <col min="12811" max="12811" width="28.125" style="1" bestFit="1" customWidth="1"/>
    <col min="12812" max="12812" width="26.75" style="1" bestFit="1" customWidth="1"/>
    <col min="12813" max="12813" width="32.875" style="1" customWidth="1"/>
    <col min="12814" max="12814" width="32.125" style="1" bestFit="1" customWidth="1"/>
    <col min="12815" max="12815" width="17.625" style="1" bestFit="1" customWidth="1"/>
    <col min="12816" max="12816" width="28.375" style="1" bestFit="1" customWidth="1"/>
    <col min="12817" max="12817" width="29.875" style="1" customWidth="1"/>
    <col min="12818" max="12818" width="23.625" style="1" customWidth="1"/>
    <col min="12819" max="12828" width="8" style="1"/>
    <col min="12829" max="12832" width="0" style="1" hidden="1" customWidth="1"/>
    <col min="12833" max="13056" width="8" style="1"/>
    <col min="13057" max="13057" width="15.625" style="1" customWidth="1"/>
    <col min="13058" max="13058" width="13.125" style="1" customWidth="1"/>
    <col min="13059" max="13059" width="28" style="1" bestFit="1" customWidth="1"/>
    <col min="13060" max="13060" width="25.375" style="1" customWidth="1"/>
    <col min="13061" max="13061" width="32.875" style="1" customWidth="1"/>
    <col min="13062" max="13062" width="0" style="1" hidden="1" customWidth="1"/>
    <col min="13063" max="13063" width="25.625" style="1" customWidth="1"/>
    <col min="13064" max="13064" width="30.625" style="1" bestFit="1" customWidth="1"/>
    <col min="13065" max="13065" width="17.625" style="1" bestFit="1" customWidth="1"/>
    <col min="13066" max="13066" width="12" style="1" bestFit="1" customWidth="1"/>
    <col min="13067" max="13067" width="28.125" style="1" bestFit="1" customWidth="1"/>
    <col min="13068" max="13068" width="26.75" style="1" bestFit="1" customWidth="1"/>
    <col min="13069" max="13069" width="32.875" style="1" customWidth="1"/>
    <col min="13070" max="13070" width="32.125" style="1" bestFit="1" customWidth="1"/>
    <col min="13071" max="13071" width="17.625" style="1" bestFit="1" customWidth="1"/>
    <col min="13072" max="13072" width="28.375" style="1" bestFit="1" customWidth="1"/>
    <col min="13073" max="13073" width="29.875" style="1" customWidth="1"/>
    <col min="13074" max="13074" width="23.625" style="1" customWidth="1"/>
    <col min="13075" max="13084" width="8" style="1"/>
    <col min="13085" max="13088" width="0" style="1" hidden="1" customWidth="1"/>
    <col min="13089" max="13312" width="8" style="1"/>
    <col min="13313" max="13313" width="15.625" style="1" customWidth="1"/>
    <col min="13314" max="13314" width="13.125" style="1" customWidth="1"/>
    <col min="13315" max="13315" width="28" style="1" bestFit="1" customWidth="1"/>
    <col min="13316" max="13316" width="25.375" style="1" customWidth="1"/>
    <col min="13317" max="13317" width="32.875" style="1" customWidth="1"/>
    <col min="13318" max="13318" width="0" style="1" hidden="1" customWidth="1"/>
    <col min="13319" max="13319" width="25.625" style="1" customWidth="1"/>
    <col min="13320" max="13320" width="30.625" style="1" bestFit="1" customWidth="1"/>
    <col min="13321" max="13321" width="17.625" style="1" bestFit="1" customWidth="1"/>
    <col min="13322" max="13322" width="12" style="1" bestFit="1" customWidth="1"/>
    <col min="13323" max="13323" width="28.125" style="1" bestFit="1" customWidth="1"/>
    <col min="13324" max="13324" width="26.75" style="1" bestFit="1" customWidth="1"/>
    <col min="13325" max="13325" width="32.875" style="1" customWidth="1"/>
    <col min="13326" max="13326" width="32.125" style="1" bestFit="1" customWidth="1"/>
    <col min="13327" max="13327" width="17.625" style="1" bestFit="1" customWidth="1"/>
    <col min="13328" max="13328" width="28.375" style="1" bestFit="1" customWidth="1"/>
    <col min="13329" max="13329" width="29.875" style="1" customWidth="1"/>
    <col min="13330" max="13330" width="23.625" style="1" customWidth="1"/>
    <col min="13331" max="13340" width="8" style="1"/>
    <col min="13341" max="13344" width="0" style="1" hidden="1" customWidth="1"/>
    <col min="13345" max="13568" width="8" style="1"/>
    <col min="13569" max="13569" width="15.625" style="1" customWidth="1"/>
    <col min="13570" max="13570" width="13.125" style="1" customWidth="1"/>
    <col min="13571" max="13571" width="28" style="1" bestFit="1" customWidth="1"/>
    <col min="13572" max="13572" width="25.375" style="1" customWidth="1"/>
    <col min="13573" max="13573" width="32.875" style="1" customWidth="1"/>
    <col min="13574" max="13574" width="0" style="1" hidden="1" customWidth="1"/>
    <col min="13575" max="13575" width="25.625" style="1" customWidth="1"/>
    <col min="13576" max="13576" width="30.625" style="1" bestFit="1" customWidth="1"/>
    <col min="13577" max="13577" width="17.625" style="1" bestFit="1" customWidth="1"/>
    <col min="13578" max="13578" width="12" style="1" bestFit="1" customWidth="1"/>
    <col min="13579" max="13579" width="28.125" style="1" bestFit="1" customWidth="1"/>
    <col min="13580" max="13580" width="26.75" style="1" bestFit="1" customWidth="1"/>
    <col min="13581" max="13581" width="32.875" style="1" customWidth="1"/>
    <col min="13582" max="13582" width="32.125" style="1" bestFit="1" customWidth="1"/>
    <col min="13583" max="13583" width="17.625" style="1" bestFit="1" customWidth="1"/>
    <col min="13584" max="13584" width="28.375" style="1" bestFit="1" customWidth="1"/>
    <col min="13585" max="13585" width="29.875" style="1" customWidth="1"/>
    <col min="13586" max="13586" width="23.625" style="1" customWidth="1"/>
    <col min="13587" max="13596" width="8" style="1"/>
    <col min="13597" max="13600" width="0" style="1" hidden="1" customWidth="1"/>
    <col min="13601" max="13824" width="8" style="1"/>
    <col min="13825" max="13825" width="15.625" style="1" customWidth="1"/>
    <col min="13826" max="13826" width="13.125" style="1" customWidth="1"/>
    <col min="13827" max="13827" width="28" style="1" bestFit="1" customWidth="1"/>
    <col min="13828" max="13828" width="25.375" style="1" customWidth="1"/>
    <col min="13829" max="13829" width="32.875" style="1" customWidth="1"/>
    <col min="13830" max="13830" width="0" style="1" hidden="1" customWidth="1"/>
    <col min="13831" max="13831" width="25.625" style="1" customWidth="1"/>
    <col min="13832" max="13832" width="30.625" style="1" bestFit="1" customWidth="1"/>
    <col min="13833" max="13833" width="17.625" style="1" bestFit="1" customWidth="1"/>
    <col min="13834" max="13834" width="12" style="1" bestFit="1" customWidth="1"/>
    <col min="13835" max="13835" width="28.125" style="1" bestFit="1" customWidth="1"/>
    <col min="13836" max="13836" width="26.75" style="1" bestFit="1" customWidth="1"/>
    <col min="13837" max="13837" width="32.875" style="1" customWidth="1"/>
    <col min="13838" max="13838" width="32.125" style="1" bestFit="1" customWidth="1"/>
    <col min="13839" max="13839" width="17.625" style="1" bestFit="1" customWidth="1"/>
    <col min="13840" max="13840" width="28.375" style="1" bestFit="1" customWidth="1"/>
    <col min="13841" max="13841" width="29.875" style="1" customWidth="1"/>
    <col min="13842" max="13842" width="23.625" style="1" customWidth="1"/>
    <col min="13843" max="13852" width="8" style="1"/>
    <col min="13853" max="13856" width="0" style="1" hidden="1" customWidth="1"/>
    <col min="13857" max="14080" width="8" style="1"/>
    <col min="14081" max="14081" width="15.625" style="1" customWidth="1"/>
    <col min="14082" max="14082" width="13.125" style="1" customWidth="1"/>
    <col min="14083" max="14083" width="28" style="1" bestFit="1" customWidth="1"/>
    <col min="14084" max="14084" width="25.375" style="1" customWidth="1"/>
    <col min="14085" max="14085" width="32.875" style="1" customWidth="1"/>
    <col min="14086" max="14086" width="0" style="1" hidden="1" customWidth="1"/>
    <col min="14087" max="14087" width="25.625" style="1" customWidth="1"/>
    <col min="14088" max="14088" width="30.625" style="1" bestFit="1" customWidth="1"/>
    <col min="14089" max="14089" width="17.625" style="1" bestFit="1" customWidth="1"/>
    <col min="14090" max="14090" width="12" style="1" bestFit="1" customWidth="1"/>
    <col min="14091" max="14091" width="28.125" style="1" bestFit="1" customWidth="1"/>
    <col min="14092" max="14092" width="26.75" style="1" bestFit="1" customWidth="1"/>
    <col min="14093" max="14093" width="32.875" style="1" customWidth="1"/>
    <col min="14094" max="14094" width="32.125" style="1" bestFit="1" customWidth="1"/>
    <col min="14095" max="14095" width="17.625" style="1" bestFit="1" customWidth="1"/>
    <col min="14096" max="14096" width="28.375" style="1" bestFit="1" customWidth="1"/>
    <col min="14097" max="14097" width="29.875" style="1" customWidth="1"/>
    <col min="14098" max="14098" width="23.625" style="1" customWidth="1"/>
    <col min="14099" max="14108" width="8" style="1"/>
    <col min="14109" max="14112" width="0" style="1" hidden="1" customWidth="1"/>
    <col min="14113" max="14336" width="8" style="1"/>
    <col min="14337" max="14337" width="15.625" style="1" customWidth="1"/>
    <col min="14338" max="14338" width="13.125" style="1" customWidth="1"/>
    <col min="14339" max="14339" width="28" style="1" bestFit="1" customWidth="1"/>
    <col min="14340" max="14340" width="25.375" style="1" customWidth="1"/>
    <col min="14341" max="14341" width="32.875" style="1" customWidth="1"/>
    <col min="14342" max="14342" width="0" style="1" hidden="1" customWidth="1"/>
    <col min="14343" max="14343" width="25.625" style="1" customWidth="1"/>
    <col min="14344" max="14344" width="30.625" style="1" bestFit="1" customWidth="1"/>
    <col min="14345" max="14345" width="17.625" style="1" bestFit="1" customWidth="1"/>
    <col min="14346" max="14346" width="12" style="1" bestFit="1" customWidth="1"/>
    <col min="14347" max="14347" width="28.125" style="1" bestFit="1" customWidth="1"/>
    <col min="14348" max="14348" width="26.75" style="1" bestFit="1" customWidth="1"/>
    <col min="14349" max="14349" width="32.875" style="1" customWidth="1"/>
    <col min="14350" max="14350" width="32.125" style="1" bestFit="1" customWidth="1"/>
    <col min="14351" max="14351" width="17.625" style="1" bestFit="1" customWidth="1"/>
    <col min="14352" max="14352" width="28.375" style="1" bestFit="1" customWidth="1"/>
    <col min="14353" max="14353" width="29.875" style="1" customWidth="1"/>
    <col min="14354" max="14354" width="23.625" style="1" customWidth="1"/>
    <col min="14355" max="14364" width="8" style="1"/>
    <col min="14365" max="14368" width="0" style="1" hidden="1" customWidth="1"/>
    <col min="14369" max="14592" width="8" style="1"/>
    <col min="14593" max="14593" width="15.625" style="1" customWidth="1"/>
    <col min="14594" max="14594" width="13.125" style="1" customWidth="1"/>
    <col min="14595" max="14595" width="28" style="1" bestFit="1" customWidth="1"/>
    <col min="14596" max="14596" width="25.375" style="1" customWidth="1"/>
    <col min="14597" max="14597" width="32.875" style="1" customWidth="1"/>
    <col min="14598" max="14598" width="0" style="1" hidden="1" customWidth="1"/>
    <col min="14599" max="14599" width="25.625" style="1" customWidth="1"/>
    <col min="14600" max="14600" width="30.625" style="1" bestFit="1" customWidth="1"/>
    <col min="14601" max="14601" width="17.625" style="1" bestFit="1" customWidth="1"/>
    <col min="14602" max="14602" width="12" style="1" bestFit="1" customWidth="1"/>
    <col min="14603" max="14603" width="28.125" style="1" bestFit="1" customWidth="1"/>
    <col min="14604" max="14604" width="26.75" style="1" bestFit="1" customWidth="1"/>
    <col min="14605" max="14605" width="32.875" style="1" customWidth="1"/>
    <col min="14606" max="14606" width="32.125" style="1" bestFit="1" customWidth="1"/>
    <col min="14607" max="14607" width="17.625" style="1" bestFit="1" customWidth="1"/>
    <col min="14608" max="14608" width="28.375" style="1" bestFit="1" customWidth="1"/>
    <col min="14609" max="14609" width="29.875" style="1" customWidth="1"/>
    <col min="14610" max="14610" width="23.625" style="1" customWidth="1"/>
    <col min="14611" max="14620" width="8" style="1"/>
    <col min="14621" max="14624" width="0" style="1" hidden="1" customWidth="1"/>
    <col min="14625" max="14848" width="8" style="1"/>
    <col min="14849" max="14849" width="15.625" style="1" customWidth="1"/>
    <col min="14850" max="14850" width="13.125" style="1" customWidth="1"/>
    <col min="14851" max="14851" width="28" style="1" bestFit="1" customWidth="1"/>
    <col min="14852" max="14852" width="25.375" style="1" customWidth="1"/>
    <col min="14853" max="14853" width="32.875" style="1" customWidth="1"/>
    <col min="14854" max="14854" width="0" style="1" hidden="1" customWidth="1"/>
    <col min="14855" max="14855" width="25.625" style="1" customWidth="1"/>
    <col min="14856" max="14856" width="30.625" style="1" bestFit="1" customWidth="1"/>
    <col min="14857" max="14857" width="17.625" style="1" bestFit="1" customWidth="1"/>
    <col min="14858" max="14858" width="12" style="1" bestFit="1" customWidth="1"/>
    <col min="14859" max="14859" width="28.125" style="1" bestFit="1" customWidth="1"/>
    <col min="14860" max="14860" width="26.75" style="1" bestFit="1" customWidth="1"/>
    <col min="14861" max="14861" width="32.875" style="1" customWidth="1"/>
    <col min="14862" max="14862" width="32.125" style="1" bestFit="1" customWidth="1"/>
    <col min="14863" max="14863" width="17.625" style="1" bestFit="1" customWidth="1"/>
    <col min="14864" max="14864" width="28.375" style="1" bestFit="1" customWidth="1"/>
    <col min="14865" max="14865" width="29.875" style="1" customWidth="1"/>
    <col min="14866" max="14866" width="23.625" style="1" customWidth="1"/>
    <col min="14867" max="14876" width="8" style="1"/>
    <col min="14877" max="14880" width="0" style="1" hidden="1" customWidth="1"/>
    <col min="14881" max="15104" width="8" style="1"/>
    <col min="15105" max="15105" width="15.625" style="1" customWidth="1"/>
    <col min="15106" max="15106" width="13.125" style="1" customWidth="1"/>
    <col min="15107" max="15107" width="28" style="1" bestFit="1" customWidth="1"/>
    <col min="15108" max="15108" width="25.375" style="1" customWidth="1"/>
    <col min="15109" max="15109" width="32.875" style="1" customWidth="1"/>
    <col min="15110" max="15110" width="0" style="1" hidden="1" customWidth="1"/>
    <col min="15111" max="15111" width="25.625" style="1" customWidth="1"/>
    <col min="15112" max="15112" width="30.625" style="1" bestFit="1" customWidth="1"/>
    <col min="15113" max="15113" width="17.625" style="1" bestFit="1" customWidth="1"/>
    <col min="15114" max="15114" width="12" style="1" bestFit="1" customWidth="1"/>
    <col min="15115" max="15115" width="28.125" style="1" bestFit="1" customWidth="1"/>
    <col min="15116" max="15116" width="26.75" style="1" bestFit="1" customWidth="1"/>
    <col min="15117" max="15117" width="32.875" style="1" customWidth="1"/>
    <col min="15118" max="15118" width="32.125" style="1" bestFit="1" customWidth="1"/>
    <col min="15119" max="15119" width="17.625" style="1" bestFit="1" customWidth="1"/>
    <col min="15120" max="15120" width="28.375" style="1" bestFit="1" customWidth="1"/>
    <col min="15121" max="15121" width="29.875" style="1" customWidth="1"/>
    <col min="15122" max="15122" width="23.625" style="1" customWidth="1"/>
    <col min="15123" max="15132" width="8" style="1"/>
    <col min="15133" max="15136" width="0" style="1" hidden="1" customWidth="1"/>
    <col min="15137" max="15360" width="8" style="1"/>
    <col min="15361" max="15361" width="15.625" style="1" customWidth="1"/>
    <col min="15362" max="15362" width="13.125" style="1" customWidth="1"/>
    <col min="15363" max="15363" width="28" style="1" bestFit="1" customWidth="1"/>
    <col min="15364" max="15364" width="25.375" style="1" customWidth="1"/>
    <col min="15365" max="15365" width="32.875" style="1" customWidth="1"/>
    <col min="15366" max="15366" width="0" style="1" hidden="1" customWidth="1"/>
    <col min="15367" max="15367" width="25.625" style="1" customWidth="1"/>
    <col min="15368" max="15368" width="30.625" style="1" bestFit="1" customWidth="1"/>
    <col min="15369" max="15369" width="17.625" style="1" bestFit="1" customWidth="1"/>
    <col min="15370" max="15370" width="12" style="1" bestFit="1" customWidth="1"/>
    <col min="15371" max="15371" width="28.125" style="1" bestFit="1" customWidth="1"/>
    <col min="15372" max="15372" width="26.75" style="1" bestFit="1" customWidth="1"/>
    <col min="15373" max="15373" width="32.875" style="1" customWidth="1"/>
    <col min="15374" max="15374" width="32.125" style="1" bestFit="1" customWidth="1"/>
    <col min="15375" max="15375" width="17.625" style="1" bestFit="1" customWidth="1"/>
    <col min="15376" max="15376" width="28.375" style="1" bestFit="1" customWidth="1"/>
    <col min="15377" max="15377" width="29.875" style="1" customWidth="1"/>
    <col min="15378" max="15378" width="23.625" style="1" customWidth="1"/>
    <col min="15379" max="15388" width="8" style="1"/>
    <col min="15389" max="15392" width="0" style="1" hidden="1" customWidth="1"/>
    <col min="15393" max="15616" width="8" style="1"/>
    <col min="15617" max="15617" width="15.625" style="1" customWidth="1"/>
    <col min="15618" max="15618" width="13.125" style="1" customWidth="1"/>
    <col min="15619" max="15619" width="28" style="1" bestFit="1" customWidth="1"/>
    <col min="15620" max="15620" width="25.375" style="1" customWidth="1"/>
    <col min="15621" max="15621" width="32.875" style="1" customWidth="1"/>
    <col min="15622" max="15622" width="0" style="1" hidden="1" customWidth="1"/>
    <col min="15623" max="15623" width="25.625" style="1" customWidth="1"/>
    <col min="15624" max="15624" width="30.625" style="1" bestFit="1" customWidth="1"/>
    <col min="15625" max="15625" width="17.625" style="1" bestFit="1" customWidth="1"/>
    <col min="15626" max="15626" width="12" style="1" bestFit="1" customWidth="1"/>
    <col min="15627" max="15627" width="28.125" style="1" bestFit="1" customWidth="1"/>
    <col min="15628" max="15628" width="26.75" style="1" bestFit="1" customWidth="1"/>
    <col min="15629" max="15629" width="32.875" style="1" customWidth="1"/>
    <col min="15630" max="15630" width="32.125" style="1" bestFit="1" customWidth="1"/>
    <col min="15631" max="15631" width="17.625" style="1" bestFit="1" customWidth="1"/>
    <col min="15632" max="15632" width="28.375" style="1" bestFit="1" customWidth="1"/>
    <col min="15633" max="15633" width="29.875" style="1" customWidth="1"/>
    <col min="15634" max="15634" width="23.625" style="1" customWidth="1"/>
    <col min="15635" max="15644" width="8" style="1"/>
    <col min="15645" max="15648" width="0" style="1" hidden="1" customWidth="1"/>
    <col min="15649" max="15872" width="8" style="1"/>
    <col min="15873" max="15873" width="15.625" style="1" customWidth="1"/>
    <col min="15874" max="15874" width="13.125" style="1" customWidth="1"/>
    <col min="15875" max="15875" width="28" style="1" bestFit="1" customWidth="1"/>
    <col min="15876" max="15876" width="25.375" style="1" customWidth="1"/>
    <col min="15877" max="15877" width="32.875" style="1" customWidth="1"/>
    <col min="15878" max="15878" width="0" style="1" hidden="1" customWidth="1"/>
    <col min="15879" max="15879" width="25.625" style="1" customWidth="1"/>
    <col min="15880" max="15880" width="30.625" style="1" bestFit="1" customWidth="1"/>
    <col min="15881" max="15881" width="17.625" style="1" bestFit="1" customWidth="1"/>
    <col min="15882" max="15882" width="12" style="1" bestFit="1" customWidth="1"/>
    <col min="15883" max="15883" width="28.125" style="1" bestFit="1" customWidth="1"/>
    <col min="15884" max="15884" width="26.75" style="1" bestFit="1" customWidth="1"/>
    <col min="15885" max="15885" width="32.875" style="1" customWidth="1"/>
    <col min="15886" max="15886" width="32.125" style="1" bestFit="1" customWidth="1"/>
    <col min="15887" max="15887" width="17.625" style="1" bestFit="1" customWidth="1"/>
    <col min="15888" max="15888" width="28.375" style="1" bestFit="1" customWidth="1"/>
    <col min="15889" max="15889" width="29.875" style="1" customWidth="1"/>
    <col min="15890" max="15890" width="23.625" style="1" customWidth="1"/>
    <col min="15891" max="15900" width="8" style="1"/>
    <col min="15901" max="15904" width="0" style="1" hidden="1" customWidth="1"/>
    <col min="15905" max="16128" width="8" style="1"/>
    <col min="16129" max="16129" width="15.625" style="1" customWidth="1"/>
    <col min="16130" max="16130" width="13.125" style="1" customWidth="1"/>
    <col min="16131" max="16131" width="28" style="1" bestFit="1" customWidth="1"/>
    <col min="16132" max="16132" width="25.375" style="1" customWidth="1"/>
    <col min="16133" max="16133" width="32.875" style="1" customWidth="1"/>
    <col min="16134" max="16134" width="0" style="1" hidden="1" customWidth="1"/>
    <col min="16135" max="16135" width="25.625" style="1" customWidth="1"/>
    <col min="16136" max="16136" width="30.625" style="1" bestFit="1" customWidth="1"/>
    <col min="16137" max="16137" width="17.625" style="1" bestFit="1" customWidth="1"/>
    <col min="16138" max="16138" width="12" style="1" bestFit="1" customWidth="1"/>
    <col min="16139" max="16139" width="28.125" style="1" bestFit="1" customWidth="1"/>
    <col min="16140" max="16140" width="26.75" style="1" bestFit="1" customWidth="1"/>
    <col min="16141" max="16141" width="32.875" style="1" customWidth="1"/>
    <col min="16142" max="16142" width="32.125" style="1" bestFit="1" customWidth="1"/>
    <col min="16143" max="16143" width="17.625" style="1" bestFit="1" customWidth="1"/>
    <col min="16144" max="16144" width="28.375" style="1" bestFit="1" customWidth="1"/>
    <col min="16145" max="16145" width="29.875" style="1" customWidth="1"/>
    <col min="16146" max="16146" width="23.625" style="1" customWidth="1"/>
    <col min="16147" max="16156" width="8" style="1"/>
    <col min="16157" max="16160" width="0" style="1" hidden="1" customWidth="1"/>
    <col min="16161" max="16384" width="8" style="1"/>
  </cols>
  <sheetData>
    <row r="1" spans="1:31" ht="30" customHeight="1" x14ac:dyDescent="0.15">
      <c r="A1" s="56" t="s">
        <v>65</v>
      </c>
      <c r="D1" s="57"/>
      <c r="H1" s="58"/>
      <c r="I1" s="58"/>
      <c r="J1" s="58"/>
      <c r="K1" s="58"/>
      <c r="L1" s="58"/>
      <c r="M1" s="58"/>
      <c r="N1" s="58"/>
      <c r="O1" s="58"/>
    </row>
    <row r="2" spans="1:31" ht="44.25" customHeight="1" x14ac:dyDescent="0.15">
      <c r="A2" s="212" t="s">
        <v>66</v>
      </c>
      <c r="B2" s="212"/>
      <c r="C2" s="212"/>
      <c r="D2" s="212"/>
      <c r="E2" s="212"/>
      <c r="F2" s="212"/>
      <c r="G2" s="212"/>
      <c r="H2" s="212"/>
      <c r="I2" s="212"/>
      <c r="J2" s="212"/>
      <c r="K2" s="212"/>
      <c r="L2" s="212"/>
      <c r="M2" s="212"/>
      <c r="N2" s="212"/>
      <c r="O2" s="212"/>
      <c r="P2" s="212"/>
      <c r="Q2" s="212"/>
      <c r="R2" s="212"/>
    </row>
    <row r="3" spans="1:31" ht="43.5" customHeight="1" thickBot="1" x14ac:dyDescent="0.25">
      <c r="G3" s="60"/>
      <c r="H3" s="60"/>
      <c r="I3" s="61"/>
      <c r="J3" s="61"/>
      <c r="K3" s="61"/>
      <c r="L3" s="62"/>
      <c r="M3" s="63"/>
      <c r="N3" s="63"/>
      <c r="O3" s="63"/>
      <c r="R3" s="64" t="s">
        <v>3</v>
      </c>
    </row>
    <row r="4" spans="1:31" ht="108" customHeight="1" x14ac:dyDescent="0.15">
      <c r="A4" s="65" t="s">
        <v>4</v>
      </c>
      <c r="B4" s="66" t="s">
        <v>5</v>
      </c>
      <c r="C4" s="67" t="s">
        <v>6</v>
      </c>
      <c r="D4" s="68" t="s">
        <v>7</v>
      </c>
      <c r="E4" s="69" t="s">
        <v>8</v>
      </c>
      <c r="F4" s="68" t="s">
        <v>9</v>
      </c>
      <c r="G4" s="68" t="s">
        <v>10</v>
      </c>
      <c r="H4" s="67" t="s">
        <v>11</v>
      </c>
      <c r="I4" s="70" t="s">
        <v>12</v>
      </c>
      <c r="J4" s="67" t="s">
        <v>13</v>
      </c>
      <c r="K4" s="67" t="s">
        <v>191</v>
      </c>
      <c r="L4" s="67" t="s">
        <v>14</v>
      </c>
      <c r="M4" s="71" t="s">
        <v>15</v>
      </c>
      <c r="N4" s="71" t="s">
        <v>16</v>
      </c>
      <c r="O4" s="71" t="s">
        <v>17</v>
      </c>
      <c r="P4" s="67" t="s">
        <v>18</v>
      </c>
      <c r="Q4" s="118" t="s">
        <v>19</v>
      </c>
      <c r="R4" s="72" t="s">
        <v>67</v>
      </c>
      <c r="AD4" t="s">
        <v>0</v>
      </c>
      <c r="AE4" t="s">
        <v>21</v>
      </c>
    </row>
    <row r="5" spans="1:31" ht="45" customHeight="1" x14ac:dyDescent="0.15">
      <c r="A5" s="73"/>
      <c r="B5" s="74"/>
      <c r="C5" s="75"/>
      <c r="D5" s="76"/>
      <c r="E5" s="77"/>
      <c r="F5" s="78" t="str">
        <f>D5&amp;E5</f>
        <v/>
      </c>
      <c r="G5" s="76"/>
      <c r="H5" s="76"/>
      <c r="I5" s="79"/>
      <c r="J5" s="80"/>
      <c r="K5" s="80"/>
      <c r="L5" s="81" t="str">
        <f t="shared" ref="L5:L29" si="0">IFERROR((I5+K5/J5),"")</f>
        <v/>
      </c>
      <c r="M5" s="81" t="str" cm="1">
        <f t="array" ref="M5">IFERROR(_xlfn.IFS(H5="移乗介護",1000000,H5="入浴支援",1000000,H5="移動支援",300000,H5="排泄支援",300000,H5="見守り・コミュニケーション",300000,H5="機能訓練支援",300000,H5="栄養管理支援",300000),"")</f>
        <v/>
      </c>
      <c r="N5" s="81">
        <f>MIN(L5:M5)</f>
        <v>0</v>
      </c>
      <c r="O5" s="119">
        <f>J5*N5</f>
        <v>0</v>
      </c>
      <c r="P5" s="82">
        <f>SUMIF($F5:$F29,F5,$O5:$O29)</f>
        <v>0</v>
      </c>
      <c r="Q5" s="120" t="str">
        <f>IF(P5&gt;0,IFERROR(VLOOKUP($C5,$AD$5:$AE$28,2,FALSE),""),"")</f>
        <v/>
      </c>
      <c r="R5" s="121">
        <f>MIN(P5:Q5)</f>
        <v>0</v>
      </c>
      <c r="AD5" t="s">
        <v>22</v>
      </c>
      <c r="AE5" s="83">
        <v>2100000</v>
      </c>
    </row>
    <row r="6" spans="1:31" ht="45" customHeight="1" x14ac:dyDescent="0.15">
      <c r="A6" s="73"/>
      <c r="B6" s="74"/>
      <c r="C6" s="75"/>
      <c r="D6" s="76"/>
      <c r="E6" s="77"/>
      <c r="F6" s="78" t="str">
        <f>D6&amp;E6</f>
        <v/>
      </c>
      <c r="G6" s="84"/>
      <c r="H6" s="76"/>
      <c r="I6" s="79"/>
      <c r="J6" s="80"/>
      <c r="K6" s="80"/>
      <c r="L6" s="81" t="str">
        <f t="shared" si="0"/>
        <v/>
      </c>
      <c r="M6" s="81" t="str" cm="1">
        <f t="array" ref="M6">IFERROR(_xlfn.IFS(H6="移乗介護",1000000,H6="入浴支援",1000000,H6="移動支援",300000,H6="排泄支援",300000,H6="見守り・コミュニケーション",300000,H6="機能訓練支援",300000,H6="栄養管理支援",300000),"")</f>
        <v/>
      </c>
      <c r="N6" s="81">
        <f t="shared" ref="N6:N29" si="1">MIN(L6:M6)</f>
        <v>0</v>
      </c>
      <c r="O6" s="119">
        <f t="shared" ref="O6:O29" si="2">J6*N6</f>
        <v>0</v>
      </c>
      <c r="P6" s="82" t="str">
        <f>IF($F$6=$F$5,"",SUMIF($F$5:$F$29,F6,$O$5:$O$29))</f>
        <v/>
      </c>
      <c r="Q6" s="120" t="str">
        <f>IF($P6="","",IF(P6&gt;0,IFERROR(VLOOKUP($C6,$AD$5:$AE$28,2,FALSE),""),""))</f>
        <v/>
      </c>
      <c r="R6" s="121">
        <f t="shared" ref="R6:R29" si="3">MIN(P6:Q6)</f>
        <v>0</v>
      </c>
      <c r="AD6" t="s">
        <v>23</v>
      </c>
      <c r="AE6" s="83">
        <v>1500000</v>
      </c>
    </row>
    <row r="7" spans="1:31" ht="45" customHeight="1" x14ac:dyDescent="0.15">
      <c r="A7" s="73"/>
      <c r="B7" s="74"/>
      <c r="C7" s="75"/>
      <c r="D7" s="76"/>
      <c r="E7" s="77"/>
      <c r="F7" s="78" t="str">
        <f t="shared" ref="F7:F29" si="4">D7&amp;E7</f>
        <v/>
      </c>
      <c r="G7" s="76"/>
      <c r="H7" s="76"/>
      <c r="I7" s="79"/>
      <c r="J7" s="80"/>
      <c r="K7" s="80"/>
      <c r="L7" s="81" t="str">
        <f t="shared" si="0"/>
        <v/>
      </c>
      <c r="M7" s="81" t="str" cm="1">
        <f t="array" ref="M7">IFERROR(_xlfn.IFS(H7="移乗介護",1000000,H7="入浴支援",1000000,H7="移動支援",300000,H7="排泄支援",300000,H7="見守り・コミュニケーション",300000,H7="機能訓練支援",300000,H7="栄養管理支援",300000),"")</f>
        <v/>
      </c>
      <c r="N7" s="81">
        <f t="shared" si="1"/>
        <v>0</v>
      </c>
      <c r="O7" s="119">
        <f t="shared" si="2"/>
        <v>0</v>
      </c>
      <c r="P7" s="82" t="str">
        <f>IF(OR(F7=$F$5,F7=$F$6),"",SUMIF($F$5:$F$29,F7,$O$5:$O$29))</f>
        <v/>
      </c>
      <c r="Q7" s="120" t="str">
        <f t="shared" ref="Q7:Q28" si="5">IF($P7="","",IF(P7&gt;0,IFERROR(VLOOKUP($C7,$AD$5:$AE$28,2,FALSE),""),""))</f>
        <v/>
      </c>
      <c r="R7" s="121">
        <f t="shared" si="3"/>
        <v>0</v>
      </c>
      <c r="AD7" t="s">
        <v>24</v>
      </c>
      <c r="AE7" s="83">
        <v>1200000</v>
      </c>
    </row>
    <row r="8" spans="1:31" ht="45" customHeight="1" x14ac:dyDescent="0.15">
      <c r="A8" s="73"/>
      <c r="B8" s="74"/>
      <c r="C8" s="75"/>
      <c r="D8" s="76"/>
      <c r="E8" s="77"/>
      <c r="F8" s="78" t="str">
        <f t="shared" si="4"/>
        <v/>
      </c>
      <c r="G8" s="84"/>
      <c r="H8" s="76"/>
      <c r="I8" s="79"/>
      <c r="J8" s="80"/>
      <c r="K8" s="80"/>
      <c r="L8" s="81" t="str">
        <f t="shared" si="0"/>
        <v/>
      </c>
      <c r="M8" s="81" t="str" cm="1">
        <f t="array" ref="M8">IFERROR(_xlfn.IFS(H8="移乗介護",1000000,H8="入浴支援",1000000,H8="移動支援",300000,H8="排泄支援",300000,H8="見守り・コミュニケーション",300000,H8="機能訓練支援",300000,H8="栄養管理支援",300000),"")</f>
        <v/>
      </c>
      <c r="N8" s="81">
        <f t="shared" si="1"/>
        <v>0</v>
      </c>
      <c r="O8" s="119">
        <f t="shared" si="2"/>
        <v>0</v>
      </c>
      <c r="P8" s="82" t="str">
        <f>IF(OR(F8=$F$5,F8=$F$6,F8=$F$7),"",SUMIF($F$5:$F$29,F8,$O$5:$O$29))</f>
        <v/>
      </c>
      <c r="Q8" s="120" t="str">
        <f t="shared" si="5"/>
        <v/>
      </c>
      <c r="R8" s="121">
        <f t="shared" si="3"/>
        <v>0</v>
      </c>
      <c r="AD8" t="s">
        <v>25</v>
      </c>
      <c r="AE8" s="83">
        <v>1200000</v>
      </c>
    </row>
    <row r="9" spans="1:31" ht="45" customHeight="1" x14ac:dyDescent="0.15">
      <c r="A9" s="73"/>
      <c r="B9" s="74"/>
      <c r="C9" s="75"/>
      <c r="D9" s="76"/>
      <c r="E9" s="77"/>
      <c r="F9" s="78" t="str">
        <f t="shared" si="4"/>
        <v/>
      </c>
      <c r="G9" s="76"/>
      <c r="H9" s="76"/>
      <c r="I9" s="79"/>
      <c r="J9" s="80"/>
      <c r="K9" s="80"/>
      <c r="L9" s="81" t="str">
        <f t="shared" si="0"/>
        <v/>
      </c>
      <c r="M9" s="81" t="str" cm="1">
        <f t="array" ref="M9">IFERROR(_xlfn.IFS(H9="移乗介護",1000000,H9="入浴支援",1000000,H9="移動支援",300000,H9="排泄支援",300000,H9="見守り・コミュニケーション",300000,H9="機能訓練支援",300000,H9="栄養管理支援",300000),"")</f>
        <v/>
      </c>
      <c r="N9" s="81">
        <f t="shared" si="1"/>
        <v>0</v>
      </c>
      <c r="O9" s="119">
        <f t="shared" si="2"/>
        <v>0</v>
      </c>
      <c r="P9" s="82" t="str">
        <f>IF(OR(F9=$F$5,F9=$F$6,F9=$F$7,F9=$F$8),"",SUMIF($F$5:$F$29,F9,$O$5:$O$29))</f>
        <v/>
      </c>
      <c r="Q9" s="120" t="str">
        <f t="shared" si="5"/>
        <v/>
      </c>
      <c r="R9" s="121">
        <f t="shared" si="3"/>
        <v>0</v>
      </c>
      <c r="AD9" t="s">
        <v>26</v>
      </c>
      <c r="AE9" s="83">
        <v>1200000</v>
      </c>
    </row>
    <row r="10" spans="1:31" ht="45" customHeight="1" x14ac:dyDescent="0.15">
      <c r="A10" s="73"/>
      <c r="B10" s="74"/>
      <c r="C10" s="75"/>
      <c r="D10" s="76"/>
      <c r="E10" s="77"/>
      <c r="F10" s="78" t="str">
        <f t="shared" si="4"/>
        <v/>
      </c>
      <c r="G10" s="84"/>
      <c r="H10" s="76"/>
      <c r="I10" s="79"/>
      <c r="J10" s="80"/>
      <c r="K10" s="80"/>
      <c r="L10" s="81" t="str">
        <f t="shared" si="0"/>
        <v/>
      </c>
      <c r="M10" s="81" t="str" cm="1">
        <f t="array" ref="M10">IFERROR(_xlfn.IFS(H10="移乗介護",1000000,H10="入浴支援",1000000,H10="移動支援",300000,H10="排泄支援",300000,H10="見守り・コミュニケーション",300000,H10="機能訓練支援",300000,H10="栄養管理支援",300000),"")</f>
        <v/>
      </c>
      <c r="N10" s="81">
        <f t="shared" si="1"/>
        <v>0</v>
      </c>
      <c r="O10" s="119">
        <f t="shared" si="2"/>
        <v>0</v>
      </c>
      <c r="P10" s="82" t="str">
        <f>IF(OR(F10=$F$5,F10=$F$6,F10=$F$7,F10=$F$8,F10=$F$9),"",SUMIF($F$5:$F$29,F10,$O$5:$O$29))</f>
        <v/>
      </c>
      <c r="Q10" s="120" t="str">
        <f t="shared" si="5"/>
        <v/>
      </c>
      <c r="R10" s="121">
        <f t="shared" si="3"/>
        <v>0</v>
      </c>
      <c r="AD10" s="1" t="s">
        <v>27</v>
      </c>
      <c r="AE10" s="83">
        <v>1200000</v>
      </c>
    </row>
    <row r="11" spans="1:31" ht="45" customHeight="1" x14ac:dyDescent="0.15">
      <c r="A11" s="73"/>
      <c r="B11" s="74"/>
      <c r="C11" s="75"/>
      <c r="D11" s="76"/>
      <c r="E11" s="77"/>
      <c r="F11" s="78" t="str">
        <f t="shared" si="4"/>
        <v/>
      </c>
      <c r="G11" s="76"/>
      <c r="H11" s="76"/>
      <c r="I11" s="79"/>
      <c r="J11" s="80"/>
      <c r="K11" s="80"/>
      <c r="L11" s="81" t="str">
        <f t="shared" si="0"/>
        <v/>
      </c>
      <c r="M11" s="81" t="str" cm="1">
        <f t="array" ref="M11">IFERROR(_xlfn.IFS(H11="移乗介護",1000000,H11="入浴支援",1000000,H11="移動支援",300000,H11="排泄支援",300000,H11="見守り・コミュニケーション",300000,H11="機能訓練支援",300000,H11="栄養管理支援",300000),"")</f>
        <v/>
      </c>
      <c r="N11" s="81">
        <f t="shared" si="1"/>
        <v>0</v>
      </c>
      <c r="O11" s="119">
        <f t="shared" si="2"/>
        <v>0</v>
      </c>
      <c r="P11" s="82" t="str">
        <f>IF(OR(F11=$F$5,F11=$F$6,F11=$F$7,F11=$F$8,F11=$F$9,F11=$F$10),"",SUMIF($F$5:$F$29,F11,$O$5:$O$29))</f>
        <v/>
      </c>
      <c r="Q11" s="120" t="str">
        <f t="shared" si="5"/>
        <v/>
      </c>
      <c r="R11" s="121">
        <f t="shared" si="3"/>
        <v>0</v>
      </c>
      <c r="AD11" s="1" t="s">
        <v>28</v>
      </c>
      <c r="AE11" s="83">
        <v>1200000</v>
      </c>
    </row>
    <row r="12" spans="1:31" ht="45" customHeight="1" x14ac:dyDescent="0.15">
      <c r="A12" s="73"/>
      <c r="B12" s="74"/>
      <c r="C12" s="75"/>
      <c r="D12" s="76"/>
      <c r="E12" s="77"/>
      <c r="F12" s="78" t="str">
        <f t="shared" si="4"/>
        <v/>
      </c>
      <c r="G12" s="84"/>
      <c r="H12" s="76"/>
      <c r="I12" s="79"/>
      <c r="J12" s="80"/>
      <c r="K12" s="80"/>
      <c r="L12" s="81" t="str">
        <f t="shared" si="0"/>
        <v/>
      </c>
      <c r="M12" s="81" t="str" cm="1">
        <f t="array" ref="M12">IFERROR(_xlfn.IFS(H12="移乗介護",1000000,H12="入浴支援",1000000,H12="移動支援",300000,H12="排泄支援",300000,H12="見守り・コミュニケーション",300000,H12="機能訓練支援",300000,H12="栄養管理支援",300000),"")</f>
        <v/>
      </c>
      <c r="N12" s="81">
        <f t="shared" si="1"/>
        <v>0</v>
      </c>
      <c r="O12" s="119">
        <f t="shared" si="2"/>
        <v>0</v>
      </c>
      <c r="P12" s="82" t="str">
        <f>IF(OR(F12=$F$5,F12=$F$6,F12=$F$7,F12=$F$8,F12=$F$9,F12=$F$10,F12=$F$11),"",SUMIF($F$5:$F$29,F12,$O$5:$O$29))</f>
        <v/>
      </c>
      <c r="Q12" s="120" t="str">
        <f t="shared" si="5"/>
        <v/>
      </c>
      <c r="R12" s="121">
        <f t="shared" si="3"/>
        <v>0</v>
      </c>
      <c r="AD12" s="1" t="s">
        <v>29</v>
      </c>
      <c r="AE12" s="83">
        <v>1200000</v>
      </c>
    </row>
    <row r="13" spans="1:31" ht="45" customHeight="1" x14ac:dyDescent="0.15">
      <c r="A13" s="73"/>
      <c r="B13" s="74"/>
      <c r="C13" s="75"/>
      <c r="D13" s="76"/>
      <c r="E13" s="77"/>
      <c r="F13" s="78" t="str">
        <f t="shared" si="4"/>
        <v/>
      </c>
      <c r="G13" s="76"/>
      <c r="H13" s="76"/>
      <c r="I13" s="79"/>
      <c r="J13" s="80"/>
      <c r="K13" s="80"/>
      <c r="L13" s="81" t="str">
        <f t="shared" si="0"/>
        <v/>
      </c>
      <c r="M13" s="81" t="str" cm="1">
        <f t="array" ref="M13">IFERROR(_xlfn.IFS(H13="移乗介護",1000000,H13="入浴支援",1000000,H13="移動支援",300000,H13="排泄支援",300000,H13="見守り・コミュニケーション",300000,H13="機能訓練支援",300000,H13="栄養管理支援",300000),"")</f>
        <v/>
      </c>
      <c r="N13" s="81">
        <f t="shared" si="1"/>
        <v>0</v>
      </c>
      <c r="O13" s="119">
        <f t="shared" si="2"/>
        <v>0</v>
      </c>
      <c r="P13" s="82" t="str">
        <f>IF(OR(F13=$F$5,F13=$F$6,F13=$F$7,F13=$F$8,F13=$F$9,F13=$F$10,F13=$F$11,F13=$F$12),"",SUMIF($F$5:$F$29,F13,$O$5:$O$29))</f>
        <v/>
      </c>
      <c r="Q13" s="120" t="str">
        <f t="shared" si="5"/>
        <v/>
      </c>
      <c r="R13" s="121">
        <f t="shared" si="3"/>
        <v>0</v>
      </c>
      <c r="AD13" s="1" t="s">
        <v>30</v>
      </c>
      <c r="AE13" s="83">
        <v>1200000</v>
      </c>
    </row>
    <row r="14" spans="1:31" ht="45" customHeight="1" x14ac:dyDescent="0.15">
      <c r="A14" s="73"/>
      <c r="B14" s="74"/>
      <c r="C14" s="75"/>
      <c r="D14" s="76"/>
      <c r="E14" s="77"/>
      <c r="F14" s="78" t="str">
        <f t="shared" si="4"/>
        <v/>
      </c>
      <c r="G14" s="84"/>
      <c r="H14" s="76"/>
      <c r="I14" s="79"/>
      <c r="J14" s="80"/>
      <c r="K14" s="80"/>
      <c r="L14" s="81" t="str">
        <f t="shared" si="0"/>
        <v/>
      </c>
      <c r="M14" s="81" t="str" cm="1">
        <f t="array" ref="M14">IFERROR(_xlfn.IFS(H14="移乗介護",1000000,H14="入浴支援",1000000,H14="移動支援",300000,H14="排泄支援",300000,H14="見守り・コミュニケーション",300000,H14="機能訓練支援",300000,H14="栄養管理支援",300000),"")</f>
        <v/>
      </c>
      <c r="N14" s="81">
        <f t="shared" si="1"/>
        <v>0</v>
      </c>
      <c r="O14" s="119">
        <f t="shared" si="2"/>
        <v>0</v>
      </c>
      <c r="P14" s="82" t="str">
        <f>IF(OR(F14=$F$5,F14=$F$6,F14=$F$7,F14=$F$8,F14=$F$9,F14=$F$10,F14=$F$11,F14=$F$12,F14=$F$13),"",SUMIF($F$5:$F$29,F14,$O$5:$O$29))</f>
        <v/>
      </c>
      <c r="Q14" s="120" t="str">
        <f t="shared" si="5"/>
        <v/>
      </c>
      <c r="R14" s="121">
        <f t="shared" si="3"/>
        <v>0</v>
      </c>
      <c r="AD14" s="1" t="s">
        <v>31</v>
      </c>
      <c r="AE14" s="83">
        <v>1200000</v>
      </c>
    </row>
    <row r="15" spans="1:31" ht="45" customHeight="1" x14ac:dyDescent="0.15">
      <c r="A15" s="73"/>
      <c r="B15" s="74"/>
      <c r="C15" s="75"/>
      <c r="D15" s="76"/>
      <c r="E15" s="77"/>
      <c r="F15" s="78" t="str">
        <f t="shared" si="4"/>
        <v/>
      </c>
      <c r="G15" s="76"/>
      <c r="H15" s="76"/>
      <c r="I15" s="79"/>
      <c r="J15" s="80"/>
      <c r="K15" s="80"/>
      <c r="L15" s="81" t="str">
        <f t="shared" si="0"/>
        <v/>
      </c>
      <c r="M15" s="81" t="str" cm="1">
        <f t="array" ref="M15">IFERROR(_xlfn.IFS(H15="移乗介護",1000000,H15="入浴支援",1000000,H15="移動支援",300000,H15="排泄支援",300000,H15="見守り・コミュニケーション",300000,H15="機能訓練支援",300000,H15="栄養管理支援",300000),"")</f>
        <v/>
      </c>
      <c r="N15" s="81">
        <f t="shared" si="1"/>
        <v>0</v>
      </c>
      <c r="O15" s="119">
        <f t="shared" si="2"/>
        <v>0</v>
      </c>
      <c r="P15" s="82" t="str">
        <f>IF(OR(F15=$F$5,F15=$F$6,F15=$F$7,F15=$F$8,F15=$F$9,F15=$F$10,F15=$F$11,F15=$F$12,F15=$F$13,F15=$F$14),"",SUMIF($F$5:$F$29,F15,$O$5:$O$29))</f>
        <v/>
      </c>
      <c r="Q15" s="120" t="str">
        <f t="shared" si="5"/>
        <v/>
      </c>
      <c r="R15" s="121">
        <f t="shared" si="3"/>
        <v>0</v>
      </c>
      <c r="AD15" s="1" t="s">
        <v>32</v>
      </c>
      <c r="AE15" s="83">
        <v>1200000</v>
      </c>
    </row>
    <row r="16" spans="1:31" ht="45" customHeight="1" x14ac:dyDescent="0.15">
      <c r="A16" s="73"/>
      <c r="B16" s="74"/>
      <c r="C16" s="75"/>
      <c r="D16" s="76"/>
      <c r="E16" s="77"/>
      <c r="F16" s="78" t="str">
        <f t="shared" si="4"/>
        <v/>
      </c>
      <c r="G16" s="84"/>
      <c r="H16" s="76"/>
      <c r="I16" s="79"/>
      <c r="J16" s="80"/>
      <c r="K16" s="80"/>
      <c r="L16" s="81" t="str">
        <f t="shared" si="0"/>
        <v/>
      </c>
      <c r="M16" s="81" t="str" cm="1">
        <f t="array" ref="M16">IFERROR(_xlfn.IFS(H16="移乗介護",1000000,H16="入浴支援",1000000,H16="移動支援",300000,H16="排泄支援",300000,H16="見守り・コミュニケーション",300000,H16="機能訓練支援",300000,H16="栄養管理支援",300000),"")</f>
        <v/>
      </c>
      <c r="N16" s="81">
        <f t="shared" si="1"/>
        <v>0</v>
      </c>
      <c r="O16" s="119">
        <f t="shared" si="2"/>
        <v>0</v>
      </c>
      <c r="P16" s="82" t="str">
        <f>IF(OR(F16=$F$5,F16=$F$6,F16=$F$7,F16=$F$8,F16=$F$9,F16=$F$10,F16=$F$11,F16=$F$12,F16=$F$13,F16=$F$14,F16=$F$15),"",SUMIF($F$5:$F$29,F16,$O$5:$O$29))</f>
        <v/>
      </c>
      <c r="Q16" s="120" t="str">
        <f t="shared" si="5"/>
        <v/>
      </c>
      <c r="R16" s="121">
        <f t="shared" si="3"/>
        <v>0</v>
      </c>
      <c r="AD16" s="1" t="s">
        <v>33</v>
      </c>
      <c r="AE16" s="83">
        <v>1200000</v>
      </c>
    </row>
    <row r="17" spans="1:31" ht="45" customHeight="1" x14ac:dyDescent="0.15">
      <c r="A17" s="73"/>
      <c r="B17" s="74"/>
      <c r="C17" s="75"/>
      <c r="D17" s="76"/>
      <c r="E17" s="77"/>
      <c r="F17" s="78" t="str">
        <f t="shared" si="4"/>
        <v/>
      </c>
      <c r="G17" s="76"/>
      <c r="H17" s="76"/>
      <c r="I17" s="79"/>
      <c r="J17" s="80"/>
      <c r="K17" s="80"/>
      <c r="L17" s="81" t="str">
        <f t="shared" si="0"/>
        <v/>
      </c>
      <c r="M17" s="81" t="str" cm="1">
        <f t="array" ref="M17">IFERROR(_xlfn.IFS(H17="移乗介護",1000000,H17="入浴支援",1000000,H17="移動支援",300000,H17="排泄支援",300000,H17="見守り・コミュニケーション",300000,H17="機能訓練支援",300000,H17="栄養管理支援",300000),"")</f>
        <v/>
      </c>
      <c r="N17" s="81">
        <f t="shared" si="1"/>
        <v>0</v>
      </c>
      <c r="O17" s="119">
        <f t="shared" si="2"/>
        <v>0</v>
      </c>
      <c r="P17" s="82" t="str">
        <f>IF(OR(F17=$F$5,F17=$F$6,F17=$F$7,F17=$F$8,F17=$F$9,F17=$F$10,F17=$F$11,F17=$F$12,F17=$F$13,F17=$F$14,F17=$F$15,F17=$F$16),"",SUMIF($F$5:$F$29,F17,$O$5:$O$29))</f>
        <v/>
      </c>
      <c r="Q17" s="120" t="str">
        <f t="shared" si="5"/>
        <v/>
      </c>
      <c r="R17" s="121">
        <f t="shared" si="3"/>
        <v>0</v>
      </c>
      <c r="AD17" s="1" t="s">
        <v>34</v>
      </c>
      <c r="AE17" s="83">
        <v>1200000</v>
      </c>
    </row>
    <row r="18" spans="1:31" ht="45" customHeight="1" x14ac:dyDescent="0.15">
      <c r="A18" s="73"/>
      <c r="B18" s="74"/>
      <c r="C18" s="75"/>
      <c r="D18" s="76"/>
      <c r="E18" s="77"/>
      <c r="F18" s="78" t="str">
        <f t="shared" si="4"/>
        <v/>
      </c>
      <c r="G18" s="76"/>
      <c r="H18" s="76"/>
      <c r="I18" s="79"/>
      <c r="J18" s="80"/>
      <c r="K18" s="80"/>
      <c r="L18" s="81" t="str">
        <f t="shared" si="0"/>
        <v/>
      </c>
      <c r="M18" s="81" t="str" cm="1">
        <f t="array" ref="M18">IFERROR(_xlfn.IFS(H18="移乗介護",1000000,H18="入浴支援",1000000,H18="移動支援",300000,H18="排泄支援",300000,H18="見守り・コミュニケーション",300000,H18="機能訓練支援",300000,H18="栄養管理支援",300000),"")</f>
        <v/>
      </c>
      <c r="N18" s="81">
        <f t="shared" si="1"/>
        <v>0</v>
      </c>
      <c r="O18" s="119">
        <f t="shared" si="2"/>
        <v>0</v>
      </c>
      <c r="P18" s="82" t="str">
        <f>IF(OR(F18=$F$5,F18=$F$6,F18=$F$7,F18=$F$8,F18=$F$9,F18=$F$10,F18=$F$11,F18=$F$12,F18=$F$13,F18=$F$14,F18=$F$15,F18=$F$16,F18=$F$17),"",SUMIF($F$5:$F$29,F18,$O$5:$O$29))</f>
        <v/>
      </c>
      <c r="Q18" s="120" t="str">
        <f t="shared" si="5"/>
        <v/>
      </c>
      <c r="R18" s="121">
        <f t="shared" si="3"/>
        <v>0</v>
      </c>
      <c r="AD18" s="1" t="s">
        <v>35</v>
      </c>
      <c r="AE18" s="83">
        <v>1200000</v>
      </c>
    </row>
    <row r="19" spans="1:31" ht="45" customHeight="1" x14ac:dyDescent="0.15">
      <c r="A19" s="73"/>
      <c r="B19" s="74"/>
      <c r="C19" s="75"/>
      <c r="D19" s="76"/>
      <c r="E19" s="77"/>
      <c r="F19" s="78" t="str">
        <f t="shared" si="4"/>
        <v/>
      </c>
      <c r="G19" s="76"/>
      <c r="H19" s="76"/>
      <c r="I19" s="79"/>
      <c r="J19" s="80"/>
      <c r="K19" s="80"/>
      <c r="L19" s="81" t="str">
        <f t="shared" si="0"/>
        <v/>
      </c>
      <c r="M19" s="81" t="str" cm="1">
        <f t="array" ref="M19">IFERROR(_xlfn.IFS(H19="移乗介護",1000000,H19="入浴支援",1000000,H19="移動支援",300000,H19="排泄支援",300000,H19="見守り・コミュニケーション",300000,H19="機能訓練支援",300000,H19="栄養管理支援",300000),"")</f>
        <v/>
      </c>
      <c r="N19" s="81">
        <f t="shared" si="1"/>
        <v>0</v>
      </c>
      <c r="O19" s="119">
        <f t="shared" si="2"/>
        <v>0</v>
      </c>
      <c r="P19" s="82" t="str">
        <f>IF(OR(F19=$F$5,F19=$F$6,F19=$F$7,F19=$F$8,F19=$F$9,F19=$F$10,F19=$F$11,F19=$F$12,F19=$F$13,F19=$F$14,F19=$F$15,F19=$F$16,F19=$F$17,F19=$F$18),"",SUMIF($F$5:$F$29,F19,$O$5:$O$29))</f>
        <v/>
      </c>
      <c r="Q19" s="120" t="str">
        <f t="shared" si="5"/>
        <v/>
      </c>
      <c r="R19" s="121">
        <f t="shared" si="3"/>
        <v>0</v>
      </c>
      <c r="AD19" s="1" t="s">
        <v>36</v>
      </c>
      <c r="AE19" s="83">
        <v>1200000</v>
      </c>
    </row>
    <row r="20" spans="1:31" ht="45" customHeight="1" x14ac:dyDescent="0.15">
      <c r="A20" s="73"/>
      <c r="B20" s="74"/>
      <c r="C20" s="75"/>
      <c r="D20" s="76"/>
      <c r="E20" s="77"/>
      <c r="F20" s="78" t="str">
        <f t="shared" si="4"/>
        <v/>
      </c>
      <c r="G20" s="76"/>
      <c r="H20" s="76"/>
      <c r="I20" s="79"/>
      <c r="J20" s="80"/>
      <c r="K20" s="80"/>
      <c r="L20" s="81" t="str">
        <f t="shared" si="0"/>
        <v/>
      </c>
      <c r="M20" s="81" t="str" cm="1">
        <f t="array" ref="M20">IFERROR(_xlfn.IFS(H20="移乗介護",1000000,H20="入浴支援",1000000,H20="移動支援",300000,H20="排泄支援",300000,H20="見守り・コミュニケーション",300000,H20="機能訓練支援",300000,H20="栄養管理支援",300000),"")</f>
        <v/>
      </c>
      <c r="N20" s="81">
        <f t="shared" si="1"/>
        <v>0</v>
      </c>
      <c r="O20" s="119">
        <f t="shared" si="2"/>
        <v>0</v>
      </c>
      <c r="P20" s="82" t="str">
        <f>IF(OR(F20=$F$5,F20=$F$6,F20=$F$7,F20=$F$8,F20=$F$9,F20=$F$10,F20=$F$11,F20=$F$12,F20=$F$13,F20=$F$14,F20=$F$15,F20=$F$16,F20=$F$17,F20=$F$18,F20=$F$19),"",SUMIF($F$5:$F$29,F20,$O$5:$O$29))</f>
        <v/>
      </c>
      <c r="Q20" s="120" t="str">
        <f t="shared" si="5"/>
        <v/>
      </c>
      <c r="R20" s="121">
        <f t="shared" si="3"/>
        <v>0</v>
      </c>
      <c r="AD20" s="1" t="s">
        <v>37</v>
      </c>
      <c r="AE20" s="83">
        <v>1200000</v>
      </c>
    </row>
    <row r="21" spans="1:31" ht="45" customHeight="1" x14ac:dyDescent="0.15">
      <c r="A21" s="73"/>
      <c r="B21" s="74"/>
      <c r="C21" s="75"/>
      <c r="D21" s="76"/>
      <c r="E21" s="77"/>
      <c r="F21" s="78" t="str">
        <f t="shared" si="4"/>
        <v/>
      </c>
      <c r="G21" s="76"/>
      <c r="H21" s="76"/>
      <c r="I21" s="79"/>
      <c r="J21" s="80"/>
      <c r="K21" s="80"/>
      <c r="L21" s="81" t="str">
        <f t="shared" si="0"/>
        <v/>
      </c>
      <c r="M21" s="81" t="str" cm="1">
        <f t="array" ref="M21">IFERROR(_xlfn.IFS(H21="移乗介護",1000000,H21="入浴支援",1000000,H21="移動支援",300000,H21="排泄支援",300000,H21="見守り・コミュニケーション",300000,H21="機能訓練支援",300000,H21="栄養管理支援",300000),"")</f>
        <v/>
      </c>
      <c r="N21" s="81">
        <f t="shared" si="1"/>
        <v>0</v>
      </c>
      <c r="O21" s="119">
        <f t="shared" si="2"/>
        <v>0</v>
      </c>
      <c r="P21" s="82" t="str">
        <f>IF(OR(F21=$F$5,F21=$F$6,F21=$F$7,F21=$F$8,F21=$F$9,F21=$F$10,F21=$F$11,F21=$F$12,F21=$F$13,F21=$F$14,F21=$F$15,F21=$F$16,F21=$F$17,F21=$F$18,F21=$F$19,F21=$F$20),"",SUMIF($F$5:$F$29,F21,$O$5:$O$29))</f>
        <v/>
      </c>
      <c r="Q21" s="120" t="str">
        <f t="shared" si="5"/>
        <v/>
      </c>
      <c r="R21" s="121">
        <f t="shared" si="3"/>
        <v>0</v>
      </c>
      <c r="AD21" s="1" t="s">
        <v>38</v>
      </c>
      <c r="AE21" s="83">
        <v>1200000</v>
      </c>
    </row>
    <row r="22" spans="1:31" ht="45" customHeight="1" x14ac:dyDescent="0.15">
      <c r="A22" s="73"/>
      <c r="B22" s="74"/>
      <c r="C22" s="75"/>
      <c r="D22" s="76"/>
      <c r="E22" s="77"/>
      <c r="F22" s="78" t="str">
        <f t="shared" si="4"/>
        <v/>
      </c>
      <c r="G22" s="76"/>
      <c r="H22" s="76"/>
      <c r="I22" s="79"/>
      <c r="J22" s="80"/>
      <c r="K22" s="80"/>
      <c r="L22" s="81" t="str">
        <f t="shared" si="0"/>
        <v/>
      </c>
      <c r="M22" s="81" t="str" cm="1">
        <f t="array" ref="M22">IFERROR(_xlfn.IFS(H22="移乗介護",1000000,H22="入浴支援",1000000,H22="移動支援",300000,H22="排泄支援",300000,H22="見守り・コミュニケーション",300000,H22="機能訓練支援",300000,H22="栄養管理支援",300000),"")</f>
        <v/>
      </c>
      <c r="N22" s="81">
        <f t="shared" si="1"/>
        <v>0</v>
      </c>
      <c r="O22" s="119">
        <f t="shared" si="2"/>
        <v>0</v>
      </c>
      <c r="P22" s="82" t="str">
        <f>IF(OR(F22=$F$5,F22=$F$6,F22=$F$7,F22=$F$8,F22=$F$9,F22=$F$10,F22=$F$11,F22=$F$12,F22=$F$13,F22=$F$14,F22=$F$15,F22=$F$16,F22=$F$17,F22=$F$18,F22=$F$19,F22=$F$20,F22=$F$21),"",SUMIF($F$5:$F$29,F22,$O$5:$O$29))</f>
        <v/>
      </c>
      <c r="Q22" s="120" t="str">
        <f t="shared" si="5"/>
        <v/>
      </c>
      <c r="R22" s="121">
        <f t="shared" si="3"/>
        <v>0</v>
      </c>
      <c r="AD22" s="1" t="s">
        <v>39</v>
      </c>
      <c r="AE22" s="83">
        <v>1200000</v>
      </c>
    </row>
    <row r="23" spans="1:31" ht="45" customHeight="1" x14ac:dyDescent="0.15">
      <c r="A23" s="73"/>
      <c r="B23" s="74"/>
      <c r="C23" s="75"/>
      <c r="D23" s="76"/>
      <c r="E23" s="77"/>
      <c r="F23" s="78" t="str">
        <f t="shared" si="4"/>
        <v/>
      </c>
      <c r="G23" s="76"/>
      <c r="H23" s="76"/>
      <c r="I23" s="79"/>
      <c r="J23" s="80"/>
      <c r="K23" s="80"/>
      <c r="L23" s="81" t="str">
        <f t="shared" si="0"/>
        <v/>
      </c>
      <c r="M23" s="81" t="str" cm="1">
        <f t="array" ref="M23">IFERROR(_xlfn.IFS(H23="移乗介護",1000000,H23="入浴支援",1000000,H23="移動支援",300000,H23="排泄支援",300000,H23="見守り・コミュニケーション",300000,H23="機能訓練支援",300000,H23="栄養管理支援",300000),"")</f>
        <v/>
      </c>
      <c r="N23" s="81">
        <f t="shared" si="1"/>
        <v>0</v>
      </c>
      <c r="O23" s="119">
        <f t="shared" si="2"/>
        <v>0</v>
      </c>
      <c r="P23" s="82" t="str">
        <f>IF(OR(F23=$F$5,F23=$F$6,F23=$F$7,F23=$F$8,F23=$F$9,F23=$F$10,F23=$F$11,F23=$F$12,F23=$F$13,F23=$F$14,F23=$F$15,F23=$F$16,F23=$F$17,F23=$F$18,F23=$F$19,F23=$F$20,F23=$F$21,F23=$F$22),"",SUMIF($F$5:$F$29,F23,$O$5:$O$29))</f>
        <v/>
      </c>
      <c r="Q23" s="120" t="str">
        <f t="shared" si="5"/>
        <v/>
      </c>
      <c r="R23" s="121">
        <f t="shared" si="3"/>
        <v>0</v>
      </c>
      <c r="AD23" s="1" t="s">
        <v>40</v>
      </c>
      <c r="AE23" s="83">
        <v>1200000</v>
      </c>
    </row>
    <row r="24" spans="1:31" ht="45" customHeight="1" x14ac:dyDescent="0.15">
      <c r="A24" s="73"/>
      <c r="B24" s="74"/>
      <c r="C24" s="75"/>
      <c r="D24" s="76"/>
      <c r="E24" s="77"/>
      <c r="F24" s="78" t="str">
        <f t="shared" si="4"/>
        <v/>
      </c>
      <c r="G24" s="76"/>
      <c r="H24" s="76"/>
      <c r="I24" s="79"/>
      <c r="J24" s="80"/>
      <c r="K24" s="80"/>
      <c r="L24" s="81" t="str">
        <f t="shared" si="0"/>
        <v/>
      </c>
      <c r="M24" s="81" t="str" cm="1">
        <f t="array" ref="M24">IFERROR(_xlfn.IFS(H24="移乗介護",1000000,H24="入浴支援",1000000,H24="移動支援",300000,H24="排泄支援",300000,H24="見守り・コミュニケーション",300000,H24="機能訓練支援",300000,H24="栄養管理支援",300000),"")</f>
        <v/>
      </c>
      <c r="N24" s="81">
        <f t="shared" si="1"/>
        <v>0</v>
      </c>
      <c r="O24" s="119">
        <f t="shared" si="2"/>
        <v>0</v>
      </c>
      <c r="P24" s="82" t="str">
        <f>IF(OR(F24=$F$5,F24=$F$6,F24=$F$7,F24=$F$8,F24=$F$9,F24=$F$10,F24=$F$11,F24=$F$12,F24=$F$13,F24=$F$14,F24=$F$15,F24=$F$16,F24=$F$17,F24=$F$18,F24=$F$19,F24=$F$20,F24=$F$21,F24=$F$22,F24=$F$23),"",SUMIF($F$5:$F$29,F24,$O$5:$O$29))</f>
        <v/>
      </c>
      <c r="Q24" s="120" t="str">
        <f t="shared" si="5"/>
        <v/>
      </c>
      <c r="R24" s="121">
        <f t="shared" si="3"/>
        <v>0</v>
      </c>
      <c r="AD24" s="1" t="s">
        <v>41</v>
      </c>
      <c r="AE24" s="83">
        <v>1200000</v>
      </c>
    </row>
    <row r="25" spans="1:31" ht="45" customHeight="1" x14ac:dyDescent="0.15">
      <c r="A25" s="73"/>
      <c r="B25" s="74"/>
      <c r="C25" s="75"/>
      <c r="D25" s="76"/>
      <c r="E25" s="77"/>
      <c r="F25" s="78" t="str">
        <f t="shared" si="4"/>
        <v/>
      </c>
      <c r="G25" s="76"/>
      <c r="H25" s="76"/>
      <c r="I25" s="79"/>
      <c r="J25" s="80"/>
      <c r="K25" s="80"/>
      <c r="L25" s="81" t="str">
        <f t="shared" si="0"/>
        <v/>
      </c>
      <c r="M25" s="81" t="str" cm="1">
        <f t="array" ref="M25">IFERROR(_xlfn.IFS(H25="移乗介護",1000000,H25="入浴支援",1000000,H25="移動支援",300000,H25="排泄支援",300000,H25="見守り・コミュニケーション",300000,H25="機能訓練支援",300000,H25="栄養管理支援",300000),"")</f>
        <v/>
      </c>
      <c r="N25" s="81">
        <f t="shared" si="1"/>
        <v>0</v>
      </c>
      <c r="O25" s="119">
        <f t="shared" si="2"/>
        <v>0</v>
      </c>
      <c r="P25" s="82" t="str">
        <f>IF(OR(F25=$F$5,F25=$F$6,F25=$F$7,F25=$F$8,F25=$F$9,F25=$F$10,F25=$F$11,F25=$F$12,F25=$F$13,F25=$F$14,F25=$F$15,F25=$F$16,F25=$F$17,F25=$F$18,F25=$F$19,F25=$F$20,F25=$F$21,F25=$F$22,F25=$F$23,F25=$F$24),"",SUMIF($F$5:$F$29,F25,$O$5:$O$29))</f>
        <v/>
      </c>
      <c r="Q25" s="120" t="str">
        <f t="shared" si="5"/>
        <v/>
      </c>
      <c r="R25" s="121">
        <f t="shared" si="3"/>
        <v>0</v>
      </c>
      <c r="AD25" s="1" t="s">
        <v>42</v>
      </c>
      <c r="AE25" s="83">
        <v>1200000</v>
      </c>
    </row>
    <row r="26" spans="1:31" ht="45" customHeight="1" x14ac:dyDescent="0.15">
      <c r="A26" s="73"/>
      <c r="B26" s="74"/>
      <c r="C26" s="75"/>
      <c r="D26" s="76"/>
      <c r="E26" s="77"/>
      <c r="F26" s="78" t="str">
        <f t="shared" si="4"/>
        <v/>
      </c>
      <c r="G26" s="76"/>
      <c r="H26" s="76"/>
      <c r="I26" s="79"/>
      <c r="J26" s="80"/>
      <c r="K26" s="80"/>
      <c r="L26" s="81" t="str">
        <f t="shared" si="0"/>
        <v/>
      </c>
      <c r="M26" s="81" t="str" cm="1">
        <f t="array" ref="M26">IFERROR(_xlfn.IFS(H26="移乗介護",1000000,H26="入浴支援",1000000,H26="移動支援",300000,H26="排泄支援",300000,H26="見守り・コミュニケーション",300000,H26="機能訓練支援",300000,H26="栄養管理支援",300000),"")</f>
        <v/>
      </c>
      <c r="N26" s="81">
        <f t="shared" si="1"/>
        <v>0</v>
      </c>
      <c r="O26" s="119">
        <f t="shared" si="2"/>
        <v>0</v>
      </c>
      <c r="P26" s="82" t="str">
        <f>IF(OR(F26=$F$5,F26=$F$6,F26=$F$7,F26=$F$8,F26=$F$9,F26=$F$10,F26=$F$11,F26=$F$12,F26=$F$13,F26=$F$14,F26=$F$15,F26=$F$16,F26=$F$17,F26=$F$18,F26=$F$19,F26=$F$20,F26=$F$21,F26=$F$22,F26=$F$23,F26=$F$24,F26=$F$25),"",SUMIF($F$5:$F$29,F26,$O$5:$O$29))</f>
        <v/>
      </c>
      <c r="Q26" s="120" t="str">
        <f t="shared" si="5"/>
        <v/>
      </c>
      <c r="R26" s="121">
        <f t="shared" si="3"/>
        <v>0</v>
      </c>
      <c r="AD26" s="1" t="s">
        <v>43</v>
      </c>
      <c r="AE26" s="83">
        <v>1200000</v>
      </c>
    </row>
    <row r="27" spans="1:31" ht="45" customHeight="1" x14ac:dyDescent="0.15">
      <c r="A27" s="73"/>
      <c r="B27" s="74"/>
      <c r="C27" s="75"/>
      <c r="D27" s="76"/>
      <c r="E27" s="77"/>
      <c r="F27" s="78" t="str">
        <f t="shared" si="4"/>
        <v/>
      </c>
      <c r="G27" s="76"/>
      <c r="H27" s="76"/>
      <c r="I27" s="79"/>
      <c r="J27" s="80"/>
      <c r="K27" s="80"/>
      <c r="L27" s="81" t="str">
        <f t="shared" si="0"/>
        <v/>
      </c>
      <c r="M27" s="81" t="str" cm="1">
        <f t="array" ref="M27">IFERROR(_xlfn.IFS(H27="移乗介護",1000000,H27="入浴支援",1000000,H27="移動支援",300000,H27="排泄支援",300000,H27="見守り・コミュニケーション",300000,H27="機能訓練支援",300000,H27="栄養管理支援",300000),"")</f>
        <v/>
      </c>
      <c r="N27" s="81">
        <f t="shared" si="1"/>
        <v>0</v>
      </c>
      <c r="O27" s="119">
        <f t="shared" si="2"/>
        <v>0</v>
      </c>
      <c r="P27" s="82" t="str">
        <f>IF(OR(F27=$F$5,F27=$F$6,F27=$F$7,F27=$F$8,F27=$F$9,F27=$F$10,F27=$F$11,F27=$F$12,F27=$F$13,F27=$F$14,F27=$F$15,F27=$F$16,F27=$F$17,F27=$F$18,F27=$F$19,F27=$F$20,F27=$F$21,F27=$F$22,F27=$F$23,F27=$F$24,F27=$F$25,F27=$F$26),"",SUMIF($F$5:$F$29,F27,$O$5:$O$29))</f>
        <v/>
      </c>
      <c r="Q27" s="120" t="str">
        <f t="shared" si="5"/>
        <v/>
      </c>
      <c r="R27" s="121">
        <f t="shared" si="3"/>
        <v>0</v>
      </c>
      <c r="AD27" s="1" t="s">
        <v>44</v>
      </c>
      <c r="AE27" s="83">
        <v>1200000</v>
      </c>
    </row>
    <row r="28" spans="1:31" ht="45" customHeight="1" x14ac:dyDescent="0.15">
      <c r="A28" s="73"/>
      <c r="B28" s="74"/>
      <c r="C28" s="75"/>
      <c r="D28" s="76"/>
      <c r="E28" s="77"/>
      <c r="F28" s="78" t="str">
        <f t="shared" si="4"/>
        <v/>
      </c>
      <c r="G28" s="76"/>
      <c r="H28" s="76"/>
      <c r="I28" s="79"/>
      <c r="J28" s="80"/>
      <c r="K28" s="80"/>
      <c r="L28" s="81" t="str">
        <f t="shared" si="0"/>
        <v/>
      </c>
      <c r="M28" s="81" t="str" cm="1">
        <f t="array" ref="M28">IFERROR(_xlfn.IFS(H28="移乗介護",1000000,H28="入浴支援",1000000,H28="移動支援",300000,H28="排泄支援",300000,H28="見守り・コミュニケーション",300000,H28="機能訓練支援",300000,H28="栄養管理支援",300000),"")</f>
        <v/>
      </c>
      <c r="N28" s="81">
        <f t="shared" si="1"/>
        <v>0</v>
      </c>
      <c r="O28" s="119">
        <f t="shared" si="2"/>
        <v>0</v>
      </c>
      <c r="P28" s="82" t="str">
        <f>IF(OR(F28=$F$5,F28=$F$6,F28=$F$7,F28=$F$8,F28=$F$9,F28=$F$10,F28=$F$11,F28=$F$12,F28=$F$13,F28=$F$14,F28=$F$15,F28=$F$16,F28=$F$17,F28=$F$18,F28=$F$19,F28=$F$20,F28=$F$21,F28=$F$22,F28=$F$23,F28=$F$24,F28=$F$25,F28=$F$26,F28=$F$27),"",SUMIF($F$5:$F$29,F28,$O$5:$O$29))</f>
        <v/>
      </c>
      <c r="Q28" s="120" t="str">
        <f t="shared" si="5"/>
        <v/>
      </c>
      <c r="R28" s="121">
        <f t="shared" si="3"/>
        <v>0</v>
      </c>
      <c r="AD28" s="1" t="s">
        <v>45</v>
      </c>
      <c r="AE28" s="83">
        <v>1200000</v>
      </c>
    </row>
    <row r="29" spans="1:31" ht="45" customHeight="1" x14ac:dyDescent="0.15">
      <c r="A29" s="73"/>
      <c r="B29" s="74"/>
      <c r="C29" s="75"/>
      <c r="D29" s="76"/>
      <c r="E29" s="77"/>
      <c r="F29" s="78" t="str">
        <f t="shared" si="4"/>
        <v/>
      </c>
      <c r="G29" s="84"/>
      <c r="H29" s="76"/>
      <c r="I29" s="79"/>
      <c r="J29" s="80"/>
      <c r="K29" s="80"/>
      <c r="L29" s="81" t="str">
        <f t="shared" si="0"/>
        <v/>
      </c>
      <c r="M29" s="81" t="str" cm="1">
        <f t="array" ref="M29">IFERROR(_xlfn.IFS(H29="移乗介護",1000000,H29="入浴支援",1000000,H29="移動支援",300000,H29="排泄支援",300000,H29="見守り・コミュニケーション",300000,H29="機能訓練支援",300000,H29="栄養管理支援",300000),"")</f>
        <v/>
      </c>
      <c r="N29" s="81">
        <f t="shared" si="1"/>
        <v>0</v>
      </c>
      <c r="O29" s="119">
        <f t="shared" si="2"/>
        <v>0</v>
      </c>
      <c r="P29" s="82" t="str">
        <f>IF(OR(F29=$F$5,F29=$F$6,F29=$F$7,F29=$F$8,F29=$F$9,F29=$F$10,F29=$F$11,F29=$F$12,F29=$F$13,F29=$F$14,F29=$F$15,F29=$F$16,F29=$F$17,F29=$F$18,F29=$F$19,F29=$F$20,F29=$F$21,F29=$F$22,F29=$F$23,F29=$F$24,F29=$F$25,F29=$F$26,F29=$F$27,F29=$F$28),"",SUMIF($F$5:$F$29,F29,$O$5:$O$29))</f>
        <v/>
      </c>
      <c r="Q29" s="120" t="str">
        <f>IF($P29="","",IF(P29&gt;0,IFERROR(VLOOKUP($C29,$AD$5:$AE$28,2,FALSE),""),""))</f>
        <v/>
      </c>
      <c r="R29" s="121">
        <f t="shared" si="3"/>
        <v>0</v>
      </c>
    </row>
    <row r="30" spans="1:31" ht="45" customHeight="1" thickBot="1" x14ac:dyDescent="0.2">
      <c r="A30" s="213" t="s">
        <v>46</v>
      </c>
      <c r="B30" s="214"/>
      <c r="C30" s="85"/>
      <c r="D30" s="85"/>
      <c r="E30" s="86"/>
      <c r="F30" s="87"/>
      <c r="G30" s="88"/>
      <c r="H30" s="85"/>
      <c r="I30" s="89"/>
      <c r="J30" s="90"/>
      <c r="K30" s="90"/>
      <c r="L30" s="91"/>
      <c r="M30" s="91"/>
      <c r="N30" s="91"/>
      <c r="O30" s="92">
        <f>SUM(O5:O29)</f>
        <v>0</v>
      </c>
      <c r="P30" s="122">
        <f>SUM(P5:P29)</f>
        <v>0</v>
      </c>
      <c r="Q30" s="123"/>
      <c r="R30" s="124">
        <f>SUM(R5:R29)</f>
        <v>0</v>
      </c>
    </row>
    <row r="31" spans="1:31" ht="45" customHeight="1" thickBot="1" x14ac:dyDescent="0.2">
      <c r="A31" s="93"/>
      <c r="B31" s="93"/>
      <c r="C31" s="94"/>
      <c r="D31" s="94"/>
      <c r="E31" s="94"/>
      <c r="F31" s="94"/>
      <c r="G31" s="93"/>
      <c r="H31" s="94"/>
      <c r="I31" s="95"/>
      <c r="J31" s="95"/>
      <c r="K31" s="95"/>
      <c r="L31" s="95"/>
      <c r="M31" s="95"/>
      <c r="N31" s="95"/>
      <c r="O31" s="95"/>
      <c r="P31" s="95"/>
      <c r="Q31" s="96"/>
      <c r="R31" s="95"/>
    </row>
    <row r="32" spans="1:31" ht="45" customHeight="1" x14ac:dyDescent="0.15">
      <c r="A32" s="93"/>
      <c r="B32" s="93"/>
      <c r="C32" s="94"/>
      <c r="D32" s="94"/>
      <c r="E32" s="94"/>
      <c r="F32" s="94"/>
      <c r="G32" s="93"/>
      <c r="H32" s="94"/>
      <c r="I32" s="95"/>
      <c r="J32" s="95"/>
      <c r="K32" s="95"/>
      <c r="L32" s="95"/>
      <c r="M32" s="95"/>
      <c r="N32" s="95"/>
      <c r="O32" s="95"/>
      <c r="Q32" s="97" t="s">
        <v>68</v>
      </c>
      <c r="R32" s="208">
        <f>R30*3/4</f>
        <v>0</v>
      </c>
    </row>
    <row r="33" spans="1:18" ht="45" customHeight="1" x14ac:dyDescent="0.15">
      <c r="A33" s="93"/>
      <c r="B33" s="93"/>
      <c r="C33" s="94"/>
      <c r="D33" s="94"/>
      <c r="E33" s="94"/>
      <c r="F33" s="94"/>
      <c r="G33" s="93"/>
      <c r="H33" s="94"/>
      <c r="I33" s="95"/>
      <c r="J33" s="95"/>
      <c r="K33" s="95"/>
      <c r="L33" s="95"/>
      <c r="M33" s="95"/>
      <c r="N33" s="95"/>
      <c r="O33" s="95"/>
      <c r="Q33" s="206" t="s">
        <v>69</v>
      </c>
      <c r="R33" s="210"/>
    </row>
    <row r="34" spans="1:18" ht="45" customHeight="1" x14ac:dyDescent="0.15">
      <c r="A34" s="93"/>
      <c r="B34" s="93"/>
      <c r="C34" s="94"/>
      <c r="D34" s="94"/>
      <c r="E34" s="94"/>
      <c r="F34" s="94"/>
      <c r="G34" s="93"/>
      <c r="H34" s="94"/>
      <c r="I34" s="95"/>
      <c r="J34" s="95"/>
      <c r="K34" s="95"/>
      <c r="L34" s="95"/>
      <c r="M34" s="95"/>
      <c r="N34" s="95"/>
      <c r="O34" s="95"/>
      <c r="Q34" s="205" t="s">
        <v>70</v>
      </c>
      <c r="R34" s="207">
        <f>MIN(R32:R33)</f>
        <v>0</v>
      </c>
    </row>
    <row r="35" spans="1:18" ht="45" customHeight="1" thickBot="1" x14ac:dyDescent="0.2">
      <c r="A35" s="93"/>
      <c r="B35" s="93"/>
      <c r="C35" s="94"/>
      <c r="D35" s="94"/>
      <c r="E35" s="94"/>
      <c r="F35" s="94"/>
      <c r="G35" s="93"/>
      <c r="H35" s="94"/>
      <c r="I35" s="95"/>
      <c r="J35" s="95"/>
      <c r="K35" s="95"/>
      <c r="L35" s="95"/>
      <c r="M35" s="95"/>
      <c r="N35" s="95"/>
      <c r="O35" s="95"/>
      <c r="Q35" s="99" t="s">
        <v>71</v>
      </c>
      <c r="R35" s="209">
        <f>ROUNDDOWN(R34*2/3,-3)</f>
        <v>0</v>
      </c>
    </row>
    <row r="36" spans="1:18" ht="23.1" customHeight="1" x14ac:dyDescent="0.15">
      <c r="A36" s="101" t="s">
        <v>49</v>
      </c>
      <c r="B36" s="102" t="s">
        <v>50</v>
      </c>
      <c r="C36" s="94"/>
      <c r="D36" s="94"/>
      <c r="E36" s="94"/>
      <c r="F36" s="94"/>
      <c r="G36" s="93"/>
      <c r="H36" s="94"/>
      <c r="I36" s="95"/>
      <c r="J36" s="95"/>
      <c r="K36" s="95"/>
      <c r="L36" s="95"/>
      <c r="M36" s="95"/>
      <c r="N36" s="95"/>
      <c r="O36" s="95"/>
      <c r="Q36" s="95"/>
      <c r="R36" s="96"/>
    </row>
    <row r="37" spans="1:18" ht="23.1" customHeight="1" x14ac:dyDescent="0.15">
      <c r="A37" s="103" t="s">
        <v>51</v>
      </c>
      <c r="B37" s="58" t="s">
        <v>52</v>
      </c>
      <c r="C37" s="104"/>
      <c r="D37" s="104"/>
      <c r="E37" s="104"/>
      <c r="F37" s="104"/>
      <c r="G37" s="57"/>
      <c r="H37" s="57"/>
      <c r="I37" s="57"/>
      <c r="J37" s="57"/>
      <c r="Q37" s="125"/>
    </row>
    <row r="38" spans="1:18" ht="23.1" customHeight="1" x14ac:dyDescent="0.15">
      <c r="A38" s="103" t="s">
        <v>53</v>
      </c>
      <c r="B38" s="58" t="s">
        <v>54</v>
      </c>
      <c r="C38" s="104"/>
      <c r="D38" s="104"/>
      <c r="E38" s="104"/>
      <c r="F38" s="104"/>
      <c r="G38" s="57"/>
      <c r="H38" s="57"/>
      <c r="I38" s="57"/>
      <c r="J38" s="57"/>
    </row>
    <row r="39" spans="1:18" ht="23.1" customHeight="1" x14ac:dyDescent="0.15">
      <c r="A39" s="103" t="s">
        <v>55</v>
      </c>
      <c r="B39" s="58" t="s">
        <v>72</v>
      </c>
      <c r="C39" s="104"/>
      <c r="D39" s="104"/>
      <c r="E39" s="104"/>
      <c r="F39" s="104"/>
      <c r="G39" s="105"/>
      <c r="H39" s="57"/>
      <c r="I39" s="104"/>
      <c r="J39" s="57"/>
    </row>
    <row r="40" spans="1:18" ht="23.1" customHeight="1" x14ac:dyDescent="0.15">
      <c r="A40" s="103" t="s">
        <v>73</v>
      </c>
      <c r="B40" s="56" t="s">
        <v>56</v>
      </c>
    </row>
    <row r="41" spans="1:18" ht="17.25" customHeight="1" x14ac:dyDescent="0.15">
      <c r="B41" s="106"/>
      <c r="O41" s="107"/>
    </row>
    <row r="42" spans="1:18" s="2" customFormat="1" ht="24.75" customHeight="1" x14ac:dyDescent="0.15"/>
    <row r="43" spans="1:18" s="2" customFormat="1" ht="45.75" customHeight="1" x14ac:dyDescent="0.15">
      <c r="B43" s="59"/>
    </row>
    <row r="44" spans="1:18" s="2" customFormat="1" ht="45" customHeight="1" x14ac:dyDescent="0.15"/>
    <row r="45" spans="1:18" s="2" customFormat="1" ht="24.75" customHeight="1" x14ac:dyDescent="0.15"/>
    <row r="46" spans="1:18" s="2" customFormat="1" ht="24.75" customHeight="1" x14ac:dyDescent="0.15"/>
    <row r="47" spans="1:18" s="2" customFormat="1" ht="24.75" customHeight="1" x14ac:dyDescent="0.15"/>
    <row r="48" spans="1:18" s="2" customFormat="1" ht="24.75" customHeight="1" x14ac:dyDescent="0.15"/>
    <row r="49" spans="4:27" s="2" customFormat="1" ht="24.75" customHeight="1" x14ac:dyDescent="0.15"/>
    <row r="50" spans="4:27" s="2" customFormat="1" ht="24.75" customHeight="1" x14ac:dyDescent="0.15"/>
    <row r="51" spans="4:27" hidden="1" x14ac:dyDescent="0.15">
      <c r="D51" s="2" t="s">
        <v>57</v>
      </c>
      <c r="E51" s="2" t="s">
        <v>23</v>
      </c>
      <c r="F51" t="s">
        <v>24</v>
      </c>
      <c r="G51" t="s">
        <v>25</v>
      </c>
      <c r="H51" t="s">
        <v>26</v>
      </c>
      <c r="I51" s="1" t="s">
        <v>27</v>
      </c>
      <c r="J51" s="1" t="s">
        <v>28</v>
      </c>
      <c r="K51" s="1" t="s">
        <v>29</v>
      </c>
      <c r="L51" s="1" t="s">
        <v>30</v>
      </c>
      <c r="M51" s="1" t="s">
        <v>31</v>
      </c>
      <c r="N51" s="1" t="s">
        <v>32</v>
      </c>
      <c r="O51" s="1" t="s">
        <v>33</v>
      </c>
      <c r="P51" s="1" t="s">
        <v>34</v>
      </c>
      <c r="Q51" s="1" t="s">
        <v>35</v>
      </c>
      <c r="R51" s="1" t="s">
        <v>36</v>
      </c>
      <c r="S51" s="1" t="s">
        <v>37</v>
      </c>
      <c r="T51" s="1" t="s">
        <v>38</v>
      </c>
      <c r="U51" s="1" t="s">
        <v>39</v>
      </c>
      <c r="V51" s="1" t="s">
        <v>40</v>
      </c>
      <c r="W51" s="1" t="s">
        <v>41</v>
      </c>
      <c r="X51" s="1" t="s">
        <v>42</v>
      </c>
      <c r="Y51" s="1" t="s">
        <v>43</v>
      </c>
      <c r="Z51" s="1" t="s">
        <v>44</v>
      </c>
      <c r="AA51" s="1" t="s">
        <v>45</v>
      </c>
    </row>
    <row r="52" spans="4:27" hidden="1" x14ac:dyDescent="0.15">
      <c r="D52" s="2" t="s">
        <v>58</v>
      </c>
      <c r="E52" s="2" t="s">
        <v>58</v>
      </c>
      <c r="F52" s="2" t="s">
        <v>58</v>
      </c>
      <c r="G52" s="2" t="s">
        <v>58</v>
      </c>
      <c r="H52" s="2" t="s">
        <v>58</v>
      </c>
      <c r="I52" s="2" t="s">
        <v>58</v>
      </c>
      <c r="J52" s="2" t="s">
        <v>58</v>
      </c>
      <c r="K52" s="2" t="s">
        <v>58</v>
      </c>
      <c r="L52" s="2" t="s">
        <v>58</v>
      </c>
      <c r="M52" s="2" t="s">
        <v>58</v>
      </c>
      <c r="N52" s="2" t="s">
        <v>58</v>
      </c>
      <c r="O52" s="2" t="s">
        <v>58</v>
      </c>
      <c r="P52" s="2" t="s">
        <v>58</v>
      </c>
      <c r="Q52" s="2" t="s">
        <v>58</v>
      </c>
      <c r="R52" s="2" t="s">
        <v>58</v>
      </c>
      <c r="S52" s="2" t="s">
        <v>58</v>
      </c>
      <c r="T52" s="2" t="s">
        <v>58</v>
      </c>
      <c r="U52" s="2" t="s">
        <v>58</v>
      </c>
      <c r="V52" s="2" t="s">
        <v>58</v>
      </c>
      <c r="W52" s="2" t="s">
        <v>58</v>
      </c>
      <c r="X52" s="2" t="s">
        <v>58</v>
      </c>
      <c r="Y52" s="2" t="s">
        <v>58</v>
      </c>
      <c r="Z52" s="2" t="s">
        <v>58</v>
      </c>
      <c r="AA52" s="2" t="s">
        <v>58</v>
      </c>
    </row>
    <row r="53" spans="4:27" hidden="1" x14ac:dyDescent="0.15">
      <c r="D53" s="2" t="s">
        <v>59</v>
      </c>
      <c r="E53" s="2" t="s">
        <v>59</v>
      </c>
      <c r="F53" s="2" t="s">
        <v>59</v>
      </c>
      <c r="G53" s="2" t="s">
        <v>59</v>
      </c>
      <c r="H53" s="2" t="s">
        <v>59</v>
      </c>
      <c r="I53" s="2" t="s">
        <v>59</v>
      </c>
      <c r="J53" s="2" t="s">
        <v>59</v>
      </c>
      <c r="K53" s="2" t="s">
        <v>59</v>
      </c>
      <c r="L53" s="2" t="s">
        <v>59</v>
      </c>
      <c r="M53" s="2" t="s">
        <v>59</v>
      </c>
      <c r="N53" s="2" t="s">
        <v>59</v>
      </c>
      <c r="O53" s="2" t="s">
        <v>59</v>
      </c>
      <c r="P53" s="2" t="s">
        <v>59</v>
      </c>
      <c r="Q53" s="2" t="s">
        <v>59</v>
      </c>
      <c r="R53" s="2" t="s">
        <v>59</v>
      </c>
      <c r="S53" s="2" t="s">
        <v>59</v>
      </c>
      <c r="T53" s="2" t="s">
        <v>59</v>
      </c>
      <c r="U53" s="2" t="s">
        <v>59</v>
      </c>
      <c r="V53" s="2" t="s">
        <v>59</v>
      </c>
      <c r="W53" s="2" t="s">
        <v>59</v>
      </c>
      <c r="X53" s="2" t="s">
        <v>59</v>
      </c>
      <c r="Y53" s="2" t="s">
        <v>59</v>
      </c>
      <c r="Z53" s="2" t="s">
        <v>59</v>
      </c>
      <c r="AA53" s="2" t="s">
        <v>59</v>
      </c>
    </row>
    <row r="54" spans="4:27" hidden="1" x14ac:dyDescent="0.15">
      <c r="D54" s="2" t="s">
        <v>60</v>
      </c>
      <c r="E54" s="2" t="s">
        <v>60</v>
      </c>
      <c r="F54" s="2" t="s">
        <v>60</v>
      </c>
      <c r="G54" s="2" t="s">
        <v>60</v>
      </c>
      <c r="H54" s="2" t="s">
        <v>60</v>
      </c>
      <c r="I54" s="2" t="s">
        <v>60</v>
      </c>
      <c r="J54" s="2" t="s">
        <v>60</v>
      </c>
      <c r="K54" s="2" t="s">
        <v>60</v>
      </c>
      <c r="L54" s="2" t="s">
        <v>60</v>
      </c>
      <c r="M54" s="2" t="s">
        <v>60</v>
      </c>
      <c r="N54" s="2" t="s">
        <v>60</v>
      </c>
      <c r="O54" s="2" t="s">
        <v>60</v>
      </c>
      <c r="P54" s="2" t="s">
        <v>60</v>
      </c>
      <c r="Q54" s="2" t="s">
        <v>60</v>
      </c>
      <c r="R54" s="2" t="s">
        <v>60</v>
      </c>
      <c r="S54" s="2" t="s">
        <v>60</v>
      </c>
      <c r="T54" s="2" t="s">
        <v>60</v>
      </c>
      <c r="U54" s="2" t="s">
        <v>60</v>
      </c>
      <c r="V54" s="2" t="s">
        <v>60</v>
      </c>
      <c r="W54" s="2" t="s">
        <v>60</v>
      </c>
      <c r="X54" s="2" t="s">
        <v>60</v>
      </c>
      <c r="Y54" s="2" t="s">
        <v>60</v>
      </c>
      <c r="Z54" s="2" t="s">
        <v>60</v>
      </c>
      <c r="AA54" s="2" t="s">
        <v>60</v>
      </c>
    </row>
    <row r="55" spans="4:27" hidden="1" x14ac:dyDescent="0.15">
      <c r="D55" s="2" t="s">
        <v>61</v>
      </c>
      <c r="E55" s="2" t="s">
        <v>61</v>
      </c>
      <c r="F55" s="2" t="s">
        <v>62</v>
      </c>
      <c r="G55" s="2" t="s">
        <v>62</v>
      </c>
      <c r="H55" s="2" t="s">
        <v>62</v>
      </c>
      <c r="I55" s="2" t="s">
        <v>62</v>
      </c>
      <c r="J55" s="2" t="s">
        <v>62</v>
      </c>
      <c r="K55" s="2" t="s">
        <v>62</v>
      </c>
      <c r="L55" s="2" t="s">
        <v>62</v>
      </c>
      <c r="M55" s="2" t="s">
        <v>62</v>
      </c>
      <c r="N55" s="2" t="s">
        <v>62</v>
      </c>
      <c r="O55" s="2" t="s">
        <v>62</v>
      </c>
      <c r="P55" s="2" t="s">
        <v>62</v>
      </c>
      <c r="Q55" s="2" t="s">
        <v>62</v>
      </c>
      <c r="R55" s="2" t="s">
        <v>62</v>
      </c>
      <c r="S55" s="2" t="s">
        <v>62</v>
      </c>
      <c r="T55" s="2" t="s">
        <v>62</v>
      </c>
      <c r="U55" s="2" t="s">
        <v>62</v>
      </c>
      <c r="V55" s="2" t="s">
        <v>62</v>
      </c>
      <c r="W55" s="2" t="s">
        <v>62</v>
      </c>
      <c r="X55" s="2" t="s">
        <v>62</v>
      </c>
      <c r="Y55" s="2" t="s">
        <v>62</v>
      </c>
      <c r="Z55" s="2" t="s">
        <v>62</v>
      </c>
      <c r="AA55" s="2" t="s">
        <v>62</v>
      </c>
    </row>
    <row r="56" spans="4:27" hidden="1" x14ac:dyDescent="0.15">
      <c r="D56" s="2" t="s">
        <v>62</v>
      </c>
      <c r="E56" s="2" t="s">
        <v>62</v>
      </c>
      <c r="F56" s="2" t="s">
        <v>63</v>
      </c>
      <c r="G56" s="2" t="s">
        <v>63</v>
      </c>
      <c r="H56" s="2" t="s">
        <v>63</v>
      </c>
      <c r="I56" s="2" t="s">
        <v>63</v>
      </c>
      <c r="J56" s="2" t="s">
        <v>63</v>
      </c>
      <c r="K56" s="2" t="s">
        <v>63</v>
      </c>
      <c r="L56" s="2" t="s">
        <v>63</v>
      </c>
      <c r="M56" s="2" t="s">
        <v>63</v>
      </c>
      <c r="N56" s="2" t="s">
        <v>63</v>
      </c>
      <c r="O56" s="2" t="s">
        <v>63</v>
      </c>
      <c r="P56" s="2" t="s">
        <v>63</v>
      </c>
      <c r="Q56" s="2" t="s">
        <v>63</v>
      </c>
      <c r="R56" s="2" t="s">
        <v>63</v>
      </c>
      <c r="S56" s="2" t="s">
        <v>63</v>
      </c>
      <c r="T56" s="2" t="s">
        <v>63</v>
      </c>
      <c r="U56" s="2" t="s">
        <v>63</v>
      </c>
      <c r="V56" s="2" t="s">
        <v>63</v>
      </c>
      <c r="W56" s="2" t="s">
        <v>63</v>
      </c>
      <c r="X56" s="2" t="s">
        <v>63</v>
      </c>
      <c r="Y56" s="2" t="s">
        <v>63</v>
      </c>
      <c r="Z56" s="2" t="s">
        <v>63</v>
      </c>
      <c r="AA56" s="2" t="s">
        <v>63</v>
      </c>
    </row>
    <row r="57" spans="4:27" hidden="1" x14ac:dyDescent="0.15">
      <c r="D57" s="1" t="s">
        <v>63</v>
      </c>
      <c r="E57" s="1" t="s">
        <v>63</v>
      </c>
      <c r="F57" s="2" t="s">
        <v>64</v>
      </c>
      <c r="G57" s="2" t="s">
        <v>64</v>
      </c>
      <c r="H57" s="2" t="s">
        <v>64</v>
      </c>
      <c r="I57" s="2" t="s">
        <v>64</v>
      </c>
      <c r="J57" s="2" t="s">
        <v>64</v>
      </c>
      <c r="K57" s="2" t="s">
        <v>64</v>
      </c>
      <c r="L57" s="2" t="s">
        <v>64</v>
      </c>
      <c r="M57" s="2" t="s">
        <v>64</v>
      </c>
      <c r="N57" s="2" t="s">
        <v>64</v>
      </c>
      <c r="O57" s="2" t="s">
        <v>64</v>
      </c>
      <c r="P57" s="2" t="s">
        <v>64</v>
      </c>
      <c r="Q57" s="2" t="s">
        <v>64</v>
      </c>
      <c r="R57" s="2" t="s">
        <v>64</v>
      </c>
      <c r="S57" s="2" t="s">
        <v>64</v>
      </c>
      <c r="T57" s="2" t="s">
        <v>64</v>
      </c>
      <c r="U57" s="2" t="s">
        <v>64</v>
      </c>
      <c r="V57" s="2" t="s">
        <v>64</v>
      </c>
      <c r="W57" s="2" t="s">
        <v>64</v>
      </c>
      <c r="X57" s="2" t="s">
        <v>64</v>
      </c>
      <c r="Y57" s="2" t="s">
        <v>64</v>
      </c>
      <c r="Z57" s="2" t="s">
        <v>64</v>
      </c>
      <c r="AA57" s="2" t="s">
        <v>64</v>
      </c>
    </row>
    <row r="58" spans="4:27" hidden="1" x14ac:dyDescent="0.15">
      <c r="D58" s="1" t="s">
        <v>64</v>
      </c>
      <c r="E58" s="1" t="s">
        <v>64</v>
      </c>
    </row>
  </sheetData>
  <mergeCells count="2">
    <mergeCell ref="A2:R2"/>
    <mergeCell ref="A30:B30"/>
  </mergeCells>
  <phoneticPr fontId="13"/>
  <dataValidations count="4">
    <dataValidation type="list" allowBlank="1" showInputMessage="1" showErrorMessage="1" sqref="H5:H29" xr:uid="{2963B01B-53F9-45B9-A376-0F0CCEA44B71}">
      <formula1>INDIRECT($C5)</formula1>
    </dataValidation>
    <dataValidation type="list" allowBlank="1" showInputMessage="1" showErrorMessage="1" sqref="WVK983058:WVK983071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4:C65567 IY65554:IY65567 SU65554:SU65567 ACQ65554:ACQ65567 AMM65554:AMM65567 AWI65554:AWI65567 BGE65554:BGE65567 BQA65554:BQA65567 BZW65554:BZW65567 CJS65554:CJS65567 CTO65554:CTO65567 DDK65554:DDK65567 DNG65554:DNG65567 DXC65554:DXC65567 EGY65554:EGY65567 EQU65554:EQU65567 FAQ65554:FAQ65567 FKM65554:FKM65567 FUI65554:FUI65567 GEE65554:GEE65567 GOA65554:GOA65567 GXW65554:GXW65567 HHS65554:HHS65567 HRO65554:HRO65567 IBK65554:IBK65567 ILG65554:ILG65567 IVC65554:IVC65567 JEY65554:JEY65567 JOU65554:JOU65567 JYQ65554:JYQ65567 KIM65554:KIM65567 KSI65554:KSI65567 LCE65554:LCE65567 LMA65554:LMA65567 LVW65554:LVW65567 MFS65554:MFS65567 MPO65554:MPO65567 MZK65554:MZK65567 NJG65554:NJG65567 NTC65554:NTC65567 OCY65554:OCY65567 OMU65554:OMU65567 OWQ65554:OWQ65567 PGM65554:PGM65567 PQI65554:PQI65567 QAE65554:QAE65567 QKA65554:QKA65567 QTW65554:QTW65567 RDS65554:RDS65567 RNO65554:RNO65567 RXK65554:RXK65567 SHG65554:SHG65567 SRC65554:SRC65567 TAY65554:TAY65567 TKU65554:TKU65567 TUQ65554:TUQ65567 UEM65554:UEM65567 UOI65554:UOI65567 UYE65554:UYE65567 VIA65554:VIA65567 VRW65554:VRW65567 WBS65554:WBS65567 WLO65554:WLO65567 WVK65554:WVK65567 C131090:C131103 IY131090:IY131103 SU131090:SU131103 ACQ131090:ACQ131103 AMM131090:AMM131103 AWI131090:AWI131103 BGE131090:BGE131103 BQA131090:BQA131103 BZW131090:BZW131103 CJS131090:CJS131103 CTO131090:CTO131103 DDK131090:DDK131103 DNG131090:DNG131103 DXC131090:DXC131103 EGY131090:EGY131103 EQU131090:EQU131103 FAQ131090:FAQ131103 FKM131090:FKM131103 FUI131090:FUI131103 GEE131090:GEE131103 GOA131090:GOA131103 GXW131090:GXW131103 HHS131090:HHS131103 HRO131090:HRO131103 IBK131090:IBK131103 ILG131090:ILG131103 IVC131090:IVC131103 JEY131090:JEY131103 JOU131090:JOU131103 JYQ131090:JYQ131103 KIM131090:KIM131103 KSI131090:KSI131103 LCE131090:LCE131103 LMA131090:LMA131103 LVW131090:LVW131103 MFS131090:MFS131103 MPO131090:MPO131103 MZK131090:MZK131103 NJG131090:NJG131103 NTC131090:NTC131103 OCY131090:OCY131103 OMU131090:OMU131103 OWQ131090:OWQ131103 PGM131090:PGM131103 PQI131090:PQI131103 QAE131090:QAE131103 QKA131090:QKA131103 QTW131090:QTW131103 RDS131090:RDS131103 RNO131090:RNO131103 RXK131090:RXK131103 SHG131090:SHG131103 SRC131090:SRC131103 TAY131090:TAY131103 TKU131090:TKU131103 TUQ131090:TUQ131103 UEM131090:UEM131103 UOI131090:UOI131103 UYE131090:UYE131103 VIA131090:VIA131103 VRW131090:VRW131103 WBS131090:WBS131103 WLO131090:WLO131103 WVK131090:WVK131103 C196626:C196639 IY196626:IY196639 SU196626:SU196639 ACQ196626:ACQ196639 AMM196626:AMM196639 AWI196626:AWI196639 BGE196626:BGE196639 BQA196626:BQA196639 BZW196626:BZW196639 CJS196626:CJS196639 CTO196626:CTO196639 DDK196626:DDK196639 DNG196626:DNG196639 DXC196626:DXC196639 EGY196626:EGY196639 EQU196626:EQU196639 FAQ196626:FAQ196639 FKM196626:FKM196639 FUI196626:FUI196639 GEE196626:GEE196639 GOA196626:GOA196639 GXW196626:GXW196639 HHS196626:HHS196639 HRO196626:HRO196639 IBK196626:IBK196639 ILG196626:ILG196639 IVC196626:IVC196639 JEY196626:JEY196639 JOU196626:JOU196639 JYQ196626:JYQ196639 KIM196626:KIM196639 KSI196626:KSI196639 LCE196626:LCE196639 LMA196626:LMA196639 LVW196626:LVW196639 MFS196626:MFS196639 MPO196626:MPO196639 MZK196626:MZK196639 NJG196626:NJG196639 NTC196626:NTC196639 OCY196626:OCY196639 OMU196626:OMU196639 OWQ196626:OWQ196639 PGM196626:PGM196639 PQI196626:PQI196639 QAE196626:QAE196639 QKA196626:QKA196639 QTW196626:QTW196639 RDS196626:RDS196639 RNO196626:RNO196639 RXK196626:RXK196639 SHG196626:SHG196639 SRC196626:SRC196639 TAY196626:TAY196639 TKU196626:TKU196639 TUQ196626:TUQ196639 UEM196626:UEM196639 UOI196626:UOI196639 UYE196626:UYE196639 VIA196626:VIA196639 VRW196626:VRW196639 WBS196626:WBS196639 WLO196626:WLO196639 WVK196626:WVK196639 C262162:C262175 IY262162:IY262175 SU262162:SU262175 ACQ262162:ACQ262175 AMM262162:AMM262175 AWI262162:AWI262175 BGE262162:BGE262175 BQA262162:BQA262175 BZW262162:BZW262175 CJS262162:CJS262175 CTO262162:CTO262175 DDK262162:DDK262175 DNG262162:DNG262175 DXC262162:DXC262175 EGY262162:EGY262175 EQU262162:EQU262175 FAQ262162:FAQ262175 FKM262162:FKM262175 FUI262162:FUI262175 GEE262162:GEE262175 GOA262162:GOA262175 GXW262162:GXW262175 HHS262162:HHS262175 HRO262162:HRO262175 IBK262162:IBK262175 ILG262162:ILG262175 IVC262162:IVC262175 JEY262162:JEY262175 JOU262162:JOU262175 JYQ262162:JYQ262175 KIM262162:KIM262175 KSI262162:KSI262175 LCE262162:LCE262175 LMA262162:LMA262175 LVW262162:LVW262175 MFS262162:MFS262175 MPO262162:MPO262175 MZK262162:MZK262175 NJG262162:NJG262175 NTC262162:NTC262175 OCY262162:OCY262175 OMU262162:OMU262175 OWQ262162:OWQ262175 PGM262162:PGM262175 PQI262162:PQI262175 QAE262162:QAE262175 QKA262162:QKA262175 QTW262162:QTW262175 RDS262162:RDS262175 RNO262162:RNO262175 RXK262162:RXK262175 SHG262162:SHG262175 SRC262162:SRC262175 TAY262162:TAY262175 TKU262162:TKU262175 TUQ262162:TUQ262175 UEM262162:UEM262175 UOI262162:UOI262175 UYE262162:UYE262175 VIA262162:VIA262175 VRW262162:VRW262175 WBS262162:WBS262175 WLO262162:WLO262175 WVK262162:WVK262175 C327698:C327711 IY327698:IY327711 SU327698:SU327711 ACQ327698:ACQ327711 AMM327698:AMM327711 AWI327698:AWI327711 BGE327698:BGE327711 BQA327698:BQA327711 BZW327698:BZW327711 CJS327698:CJS327711 CTO327698:CTO327711 DDK327698:DDK327711 DNG327698:DNG327711 DXC327698:DXC327711 EGY327698:EGY327711 EQU327698:EQU327711 FAQ327698:FAQ327711 FKM327698:FKM327711 FUI327698:FUI327711 GEE327698:GEE327711 GOA327698:GOA327711 GXW327698:GXW327711 HHS327698:HHS327711 HRO327698:HRO327711 IBK327698:IBK327711 ILG327698:ILG327711 IVC327698:IVC327711 JEY327698:JEY327711 JOU327698:JOU327711 JYQ327698:JYQ327711 KIM327698:KIM327711 KSI327698:KSI327711 LCE327698:LCE327711 LMA327698:LMA327711 LVW327698:LVW327711 MFS327698:MFS327711 MPO327698:MPO327711 MZK327698:MZK327711 NJG327698:NJG327711 NTC327698:NTC327711 OCY327698:OCY327711 OMU327698:OMU327711 OWQ327698:OWQ327711 PGM327698:PGM327711 PQI327698:PQI327711 QAE327698:QAE327711 QKA327698:QKA327711 QTW327698:QTW327711 RDS327698:RDS327711 RNO327698:RNO327711 RXK327698:RXK327711 SHG327698:SHG327711 SRC327698:SRC327711 TAY327698:TAY327711 TKU327698:TKU327711 TUQ327698:TUQ327711 UEM327698:UEM327711 UOI327698:UOI327711 UYE327698:UYE327711 VIA327698:VIA327711 VRW327698:VRW327711 WBS327698:WBS327711 WLO327698:WLO327711 WVK327698:WVK327711 C393234:C393247 IY393234:IY393247 SU393234:SU393247 ACQ393234:ACQ393247 AMM393234:AMM393247 AWI393234:AWI393247 BGE393234:BGE393247 BQA393234:BQA393247 BZW393234:BZW393247 CJS393234:CJS393247 CTO393234:CTO393247 DDK393234:DDK393247 DNG393234:DNG393247 DXC393234:DXC393247 EGY393234:EGY393247 EQU393234:EQU393247 FAQ393234:FAQ393247 FKM393234:FKM393247 FUI393234:FUI393247 GEE393234:GEE393247 GOA393234:GOA393247 GXW393234:GXW393247 HHS393234:HHS393247 HRO393234:HRO393247 IBK393234:IBK393247 ILG393234:ILG393247 IVC393234:IVC393247 JEY393234:JEY393247 JOU393234:JOU393247 JYQ393234:JYQ393247 KIM393234:KIM393247 KSI393234:KSI393247 LCE393234:LCE393247 LMA393234:LMA393247 LVW393234:LVW393247 MFS393234:MFS393247 MPO393234:MPO393247 MZK393234:MZK393247 NJG393234:NJG393247 NTC393234:NTC393247 OCY393234:OCY393247 OMU393234:OMU393247 OWQ393234:OWQ393247 PGM393234:PGM393247 PQI393234:PQI393247 QAE393234:QAE393247 QKA393234:QKA393247 QTW393234:QTW393247 RDS393234:RDS393247 RNO393234:RNO393247 RXK393234:RXK393247 SHG393234:SHG393247 SRC393234:SRC393247 TAY393234:TAY393247 TKU393234:TKU393247 TUQ393234:TUQ393247 UEM393234:UEM393247 UOI393234:UOI393247 UYE393234:UYE393247 VIA393234:VIA393247 VRW393234:VRW393247 WBS393234:WBS393247 WLO393234:WLO393247 WVK393234:WVK393247 C458770:C458783 IY458770:IY458783 SU458770:SU458783 ACQ458770:ACQ458783 AMM458770:AMM458783 AWI458770:AWI458783 BGE458770:BGE458783 BQA458770:BQA458783 BZW458770:BZW458783 CJS458770:CJS458783 CTO458770:CTO458783 DDK458770:DDK458783 DNG458770:DNG458783 DXC458770:DXC458783 EGY458770:EGY458783 EQU458770:EQU458783 FAQ458770:FAQ458783 FKM458770:FKM458783 FUI458770:FUI458783 GEE458770:GEE458783 GOA458770:GOA458783 GXW458770:GXW458783 HHS458770:HHS458783 HRO458770:HRO458783 IBK458770:IBK458783 ILG458770:ILG458783 IVC458770:IVC458783 JEY458770:JEY458783 JOU458770:JOU458783 JYQ458770:JYQ458783 KIM458770:KIM458783 KSI458770:KSI458783 LCE458770:LCE458783 LMA458770:LMA458783 LVW458770:LVW458783 MFS458770:MFS458783 MPO458770:MPO458783 MZK458770:MZK458783 NJG458770:NJG458783 NTC458770:NTC458783 OCY458770:OCY458783 OMU458770:OMU458783 OWQ458770:OWQ458783 PGM458770:PGM458783 PQI458770:PQI458783 QAE458770:QAE458783 QKA458770:QKA458783 QTW458770:QTW458783 RDS458770:RDS458783 RNO458770:RNO458783 RXK458770:RXK458783 SHG458770:SHG458783 SRC458770:SRC458783 TAY458770:TAY458783 TKU458770:TKU458783 TUQ458770:TUQ458783 UEM458770:UEM458783 UOI458770:UOI458783 UYE458770:UYE458783 VIA458770:VIA458783 VRW458770:VRW458783 WBS458770:WBS458783 WLO458770:WLO458783 WVK458770:WVK458783 C524306:C524319 IY524306:IY524319 SU524306:SU524319 ACQ524306:ACQ524319 AMM524306:AMM524319 AWI524306:AWI524319 BGE524306:BGE524319 BQA524306:BQA524319 BZW524306:BZW524319 CJS524306:CJS524319 CTO524306:CTO524319 DDK524306:DDK524319 DNG524306:DNG524319 DXC524306:DXC524319 EGY524306:EGY524319 EQU524306:EQU524319 FAQ524306:FAQ524319 FKM524306:FKM524319 FUI524306:FUI524319 GEE524306:GEE524319 GOA524306:GOA524319 GXW524306:GXW524319 HHS524306:HHS524319 HRO524306:HRO524319 IBK524306:IBK524319 ILG524306:ILG524319 IVC524306:IVC524319 JEY524306:JEY524319 JOU524306:JOU524319 JYQ524306:JYQ524319 KIM524306:KIM524319 KSI524306:KSI524319 LCE524306:LCE524319 LMA524306:LMA524319 LVW524306:LVW524319 MFS524306:MFS524319 MPO524306:MPO524319 MZK524306:MZK524319 NJG524306:NJG524319 NTC524306:NTC524319 OCY524306:OCY524319 OMU524306:OMU524319 OWQ524306:OWQ524319 PGM524306:PGM524319 PQI524306:PQI524319 QAE524306:QAE524319 QKA524306:QKA524319 QTW524306:QTW524319 RDS524306:RDS524319 RNO524306:RNO524319 RXK524306:RXK524319 SHG524306:SHG524319 SRC524306:SRC524319 TAY524306:TAY524319 TKU524306:TKU524319 TUQ524306:TUQ524319 UEM524306:UEM524319 UOI524306:UOI524319 UYE524306:UYE524319 VIA524306:VIA524319 VRW524306:VRW524319 WBS524306:WBS524319 WLO524306:WLO524319 WVK524306:WVK524319 C589842:C589855 IY589842:IY589855 SU589842:SU589855 ACQ589842:ACQ589855 AMM589842:AMM589855 AWI589842:AWI589855 BGE589842:BGE589855 BQA589842:BQA589855 BZW589842:BZW589855 CJS589842:CJS589855 CTO589842:CTO589855 DDK589842:DDK589855 DNG589842:DNG589855 DXC589842:DXC589855 EGY589842:EGY589855 EQU589842:EQU589855 FAQ589842:FAQ589855 FKM589842:FKM589855 FUI589842:FUI589855 GEE589842:GEE589855 GOA589842:GOA589855 GXW589842:GXW589855 HHS589842:HHS589855 HRO589842:HRO589855 IBK589842:IBK589855 ILG589842:ILG589855 IVC589842:IVC589855 JEY589842:JEY589855 JOU589842:JOU589855 JYQ589842:JYQ589855 KIM589842:KIM589855 KSI589842:KSI589855 LCE589842:LCE589855 LMA589842:LMA589855 LVW589842:LVW589855 MFS589842:MFS589855 MPO589842:MPO589855 MZK589842:MZK589855 NJG589842:NJG589855 NTC589842:NTC589855 OCY589842:OCY589855 OMU589842:OMU589855 OWQ589842:OWQ589855 PGM589842:PGM589855 PQI589842:PQI589855 QAE589842:QAE589855 QKA589842:QKA589855 QTW589842:QTW589855 RDS589842:RDS589855 RNO589842:RNO589855 RXK589842:RXK589855 SHG589842:SHG589855 SRC589842:SRC589855 TAY589842:TAY589855 TKU589842:TKU589855 TUQ589842:TUQ589855 UEM589842:UEM589855 UOI589842:UOI589855 UYE589842:UYE589855 VIA589842:VIA589855 VRW589842:VRW589855 WBS589842:WBS589855 WLO589842:WLO589855 WVK589842:WVK589855 C655378:C655391 IY655378:IY655391 SU655378:SU655391 ACQ655378:ACQ655391 AMM655378:AMM655391 AWI655378:AWI655391 BGE655378:BGE655391 BQA655378:BQA655391 BZW655378:BZW655391 CJS655378:CJS655391 CTO655378:CTO655391 DDK655378:DDK655391 DNG655378:DNG655391 DXC655378:DXC655391 EGY655378:EGY655391 EQU655378:EQU655391 FAQ655378:FAQ655391 FKM655378:FKM655391 FUI655378:FUI655391 GEE655378:GEE655391 GOA655378:GOA655391 GXW655378:GXW655391 HHS655378:HHS655391 HRO655378:HRO655391 IBK655378:IBK655391 ILG655378:ILG655391 IVC655378:IVC655391 JEY655378:JEY655391 JOU655378:JOU655391 JYQ655378:JYQ655391 KIM655378:KIM655391 KSI655378:KSI655391 LCE655378:LCE655391 LMA655378:LMA655391 LVW655378:LVW655391 MFS655378:MFS655391 MPO655378:MPO655391 MZK655378:MZK655391 NJG655378:NJG655391 NTC655378:NTC655391 OCY655378:OCY655391 OMU655378:OMU655391 OWQ655378:OWQ655391 PGM655378:PGM655391 PQI655378:PQI655391 QAE655378:QAE655391 QKA655378:QKA655391 QTW655378:QTW655391 RDS655378:RDS655391 RNO655378:RNO655391 RXK655378:RXK655391 SHG655378:SHG655391 SRC655378:SRC655391 TAY655378:TAY655391 TKU655378:TKU655391 TUQ655378:TUQ655391 UEM655378:UEM655391 UOI655378:UOI655391 UYE655378:UYE655391 VIA655378:VIA655391 VRW655378:VRW655391 WBS655378:WBS655391 WLO655378:WLO655391 WVK655378:WVK655391 C720914:C720927 IY720914:IY720927 SU720914:SU720927 ACQ720914:ACQ720927 AMM720914:AMM720927 AWI720914:AWI720927 BGE720914:BGE720927 BQA720914:BQA720927 BZW720914:BZW720927 CJS720914:CJS720927 CTO720914:CTO720927 DDK720914:DDK720927 DNG720914:DNG720927 DXC720914:DXC720927 EGY720914:EGY720927 EQU720914:EQU720927 FAQ720914:FAQ720927 FKM720914:FKM720927 FUI720914:FUI720927 GEE720914:GEE720927 GOA720914:GOA720927 GXW720914:GXW720927 HHS720914:HHS720927 HRO720914:HRO720927 IBK720914:IBK720927 ILG720914:ILG720927 IVC720914:IVC720927 JEY720914:JEY720927 JOU720914:JOU720927 JYQ720914:JYQ720927 KIM720914:KIM720927 KSI720914:KSI720927 LCE720914:LCE720927 LMA720914:LMA720927 LVW720914:LVW720927 MFS720914:MFS720927 MPO720914:MPO720927 MZK720914:MZK720927 NJG720914:NJG720927 NTC720914:NTC720927 OCY720914:OCY720927 OMU720914:OMU720927 OWQ720914:OWQ720927 PGM720914:PGM720927 PQI720914:PQI720927 QAE720914:QAE720927 QKA720914:QKA720927 QTW720914:QTW720927 RDS720914:RDS720927 RNO720914:RNO720927 RXK720914:RXK720927 SHG720914:SHG720927 SRC720914:SRC720927 TAY720914:TAY720927 TKU720914:TKU720927 TUQ720914:TUQ720927 UEM720914:UEM720927 UOI720914:UOI720927 UYE720914:UYE720927 VIA720914:VIA720927 VRW720914:VRW720927 WBS720914:WBS720927 WLO720914:WLO720927 WVK720914:WVK720927 C786450:C786463 IY786450:IY786463 SU786450:SU786463 ACQ786450:ACQ786463 AMM786450:AMM786463 AWI786450:AWI786463 BGE786450:BGE786463 BQA786450:BQA786463 BZW786450:BZW786463 CJS786450:CJS786463 CTO786450:CTO786463 DDK786450:DDK786463 DNG786450:DNG786463 DXC786450:DXC786463 EGY786450:EGY786463 EQU786450:EQU786463 FAQ786450:FAQ786463 FKM786450:FKM786463 FUI786450:FUI786463 GEE786450:GEE786463 GOA786450:GOA786463 GXW786450:GXW786463 HHS786450:HHS786463 HRO786450:HRO786463 IBK786450:IBK786463 ILG786450:ILG786463 IVC786450:IVC786463 JEY786450:JEY786463 JOU786450:JOU786463 JYQ786450:JYQ786463 KIM786450:KIM786463 KSI786450:KSI786463 LCE786450:LCE786463 LMA786450:LMA786463 LVW786450:LVW786463 MFS786450:MFS786463 MPO786450:MPO786463 MZK786450:MZK786463 NJG786450:NJG786463 NTC786450:NTC786463 OCY786450:OCY786463 OMU786450:OMU786463 OWQ786450:OWQ786463 PGM786450:PGM786463 PQI786450:PQI786463 QAE786450:QAE786463 QKA786450:QKA786463 QTW786450:QTW786463 RDS786450:RDS786463 RNO786450:RNO786463 RXK786450:RXK786463 SHG786450:SHG786463 SRC786450:SRC786463 TAY786450:TAY786463 TKU786450:TKU786463 TUQ786450:TUQ786463 UEM786450:UEM786463 UOI786450:UOI786463 UYE786450:UYE786463 VIA786450:VIA786463 VRW786450:VRW786463 WBS786450:WBS786463 WLO786450:WLO786463 WVK786450:WVK786463 C851986:C851999 IY851986:IY851999 SU851986:SU851999 ACQ851986:ACQ851999 AMM851986:AMM851999 AWI851986:AWI851999 BGE851986:BGE851999 BQA851986:BQA851999 BZW851986:BZW851999 CJS851986:CJS851999 CTO851986:CTO851999 DDK851986:DDK851999 DNG851986:DNG851999 DXC851986:DXC851999 EGY851986:EGY851999 EQU851986:EQU851999 FAQ851986:FAQ851999 FKM851986:FKM851999 FUI851986:FUI851999 GEE851986:GEE851999 GOA851986:GOA851999 GXW851986:GXW851999 HHS851986:HHS851999 HRO851986:HRO851999 IBK851986:IBK851999 ILG851986:ILG851999 IVC851986:IVC851999 JEY851986:JEY851999 JOU851986:JOU851999 JYQ851986:JYQ851999 KIM851986:KIM851999 KSI851986:KSI851999 LCE851986:LCE851999 LMA851986:LMA851999 LVW851986:LVW851999 MFS851986:MFS851999 MPO851986:MPO851999 MZK851986:MZK851999 NJG851986:NJG851999 NTC851986:NTC851999 OCY851986:OCY851999 OMU851986:OMU851999 OWQ851986:OWQ851999 PGM851986:PGM851999 PQI851986:PQI851999 QAE851986:QAE851999 QKA851986:QKA851999 QTW851986:QTW851999 RDS851986:RDS851999 RNO851986:RNO851999 RXK851986:RXK851999 SHG851986:SHG851999 SRC851986:SRC851999 TAY851986:TAY851999 TKU851986:TKU851999 TUQ851986:TUQ851999 UEM851986:UEM851999 UOI851986:UOI851999 UYE851986:UYE851999 VIA851986:VIA851999 VRW851986:VRW851999 WBS851986:WBS851999 WLO851986:WLO851999 WVK851986:WVK851999 C917522:C917535 IY917522:IY917535 SU917522:SU917535 ACQ917522:ACQ917535 AMM917522:AMM917535 AWI917522:AWI917535 BGE917522:BGE917535 BQA917522:BQA917535 BZW917522:BZW917535 CJS917522:CJS917535 CTO917522:CTO917535 DDK917522:DDK917535 DNG917522:DNG917535 DXC917522:DXC917535 EGY917522:EGY917535 EQU917522:EQU917535 FAQ917522:FAQ917535 FKM917522:FKM917535 FUI917522:FUI917535 GEE917522:GEE917535 GOA917522:GOA917535 GXW917522:GXW917535 HHS917522:HHS917535 HRO917522:HRO917535 IBK917522:IBK917535 ILG917522:ILG917535 IVC917522:IVC917535 JEY917522:JEY917535 JOU917522:JOU917535 JYQ917522:JYQ917535 KIM917522:KIM917535 KSI917522:KSI917535 LCE917522:LCE917535 LMA917522:LMA917535 LVW917522:LVW917535 MFS917522:MFS917535 MPO917522:MPO917535 MZK917522:MZK917535 NJG917522:NJG917535 NTC917522:NTC917535 OCY917522:OCY917535 OMU917522:OMU917535 OWQ917522:OWQ917535 PGM917522:PGM917535 PQI917522:PQI917535 QAE917522:QAE917535 QKA917522:QKA917535 QTW917522:QTW917535 RDS917522:RDS917535 RNO917522:RNO917535 RXK917522:RXK917535 SHG917522:SHG917535 SRC917522:SRC917535 TAY917522:TAY917535 TKU917522:TKU917535 TUQ917522:TUQ917535 UEM917522:UEM917535 UOI917522:UOI917535 UYE917522:UYE917535 VIA917522:VIA917535 VRW917522:VRW917535 WBS917522:WBS917535 WLO917522:WLO917535 WVK917522:WVK917535 C983058:C983071 IY983058:IY983071 SU983058:SU983071 ACQ983058:ACQ983071 AMM983058:AMM983071 AWI983058:AWI983071 BGE983058:BGE983071 BQA983058:BQA983071 BZW983058:BZW983071 CJS983058:CJS983071 CTO983058:CTO983071 DDK983058:DDK983071 DNG983058:DNG983071 DXC983058:DXC983071 EGY983058:EGY983071 EQU983058:EQU983071 FAQ983058:FAQ983071 FKM983058:FKM983071 FUI983058:FUI983071 GEE983058:GEE983071 GOA983058:GOA983071 GXW983058:GXW983071 HHS983058:HHS983071 HRO983058:HRO983071 IBK983058:IBK983071 ILG983058:ILG983071 IVC983058:IVC983071 JEY983058:JEY983071 JOU983058:JOU983071 JYQ983058:JYQ983071 KIM983058:KIM983071 KSI983058:KSI983071 LCE983058:LCE983071 LMA983058:LMA983071 LVW983058:LVW983071 MFS983058:MFS983071 MPO983058:MPO983071 MZK983058:MZK983071 NJG983058:NJG983071 NTC983058:NTC983071 OCY983058:OCY983071 OMU983058:OMU983071 OWQ983058:OWQ983071 PGM983058:PGM983071 PQI983058:PQI983071 QAE983058:QAE983071 QKA983058:QKA983071 QTW983058:QTW983071 RDS983058:RDS983071 RNO983058:RNO983071 RXK983058:RXK983071 SHG983058:SHG983071 SRC983058:SRC983071 TAY983058:TAY983071 TKU983058:TKU983071 TUQ983058:TUQ983071 UEM983058:UEM983071 UOI983058:UOI983071 UYE983058:UYE983071 VIA983058:VIA983071 VRW983058:VRW983071 WBS983058:WBS983071 WLO983058:WLO983071" xr:uid="{894EA2DB-E4D1-4914-BD3B-FBF51BB9B0D9}">
      <formula1>"療養介護,生活介護,自立訓練,就労移行支援,就労継続支援A型,就労継続支援B型,就労定着支援,就労選択支援,自立生活援助,短期入所,施設入所支援,共同生活援助,居宅介護,重度訪問介護,同行援護,行動援護,計画相談支援,地域移行支援,地域定着支援,障害児入所施設,児童発達支援,放課後等デイサービス,居宅訪問型児童発達支援,保育所等訪問支援"</formula1>
    </dataValidation>
    <dataValidation type="list" allowBlank="1" showInputMessage="1" showErrorMessage="1" sqref="WVP983058:WVP983071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4:H65567 JD65554:JD65567 SZ65554:SZ65567 ACV65554:ACV65567 AMR65554:AMR65567 AWN65554:AWN65567 BGJ65554:BGJ65567 BQF65554:BQF65567 CAB65554:CAB65567 CJX65554:CJX65567 CTT65554:CTT65567 DDP65554:DDP65567 DNL65554:DNL65567 DXH65554:DXH65567 EHD65554:EHD65567 EQZ65554:EQZ65567 FAV65554:FAV65567 FKR65554:FKR65567 FUN65554:FUN65567 GEJ65554:GEJ65567 GOF65554:GOF65567 GYB65554:GYB65567 HHX65554:HHX65567 HRT65554:HRT65567 IBP65554:IBP65567 ILL65554:ILL65567 IVH65554:IVH65567 JFD65554:JFD65567 JOZ65554:JOZ65567 JYV65554:JYV65567 KIR65554:KIR65567 KSN65554:KSN65567 LCJ65554:LCJ65567 LMF65554:LMF65567 LWB65554:LWB65567 MFX65554:MFX65567 MPT65554:MPT65567 MZP65554:MZP65567 NJL65554:NJL65567 NTH65554:NTH65567 ODD65554:ODD65567 OMZ65554:OMZ65567 OWV65554:OWV65567 PGR65554:PGR65567 PQN65554:PQN65567 QAJ65554:QAJ65567 QKF65554:QKF65567 QUB65554:QUB65567 RDX65554:RDX65567 RNT65554:RNT65567 RXP65554:RXP65567 SHL65554:SHL65567 SRH65554:SRH65567 TBD65554:TBD65567 TKZ65554:TKZ65567 TUV65554:TUV65567 UER65554:UER65567 UON65554:UON65567 UYJ65554:UYJ65567 VIF65554:VIF65567 VSB65554:VSB65567 WBX65554:WBX65567 WLT65554:WLT65567 WVP65554:WVP65567 H131090:H131103 JD131090:JD131103 SZ131090:SZ131103 ACV131090:ACV131103 AMR131090:AMR131103 AWN131090:AWN131103 BGJ131090:BGJ131103 BQF131090:BQF131103 CAB131090:CAB131103 CJX131090:CJX131103 CTT131090:CTT131103 DDP131090:DDP131103 DNL131090:DNL131103 DXH131090:DXH131103 EHD131090:EHD131103 EQZ131090:EQZ131103 FAV131090:FAV131103 FKR131090:FKR131103 FUN131090:FUN131103 GEJ131090:GEJ131103 GOF131090:GOF131103 GYB131090:GYB131103 HHX131090:HHX131103 HRT131090:HRT131103 IBP131090:IBP131103 ILL131090:ILL131103 IVH131090:IVH131103 JFD131090:JFD131103 JOZ131090:JOZ131103 JYV131090:JYV131103 KIR131090:KIR131103 KSN131090:KSN131103 LCJ131090:LCJ131103 LMF131090:LMF131103 LWB131090:LWB131103 MFX131090:MFX131103 MPT131090:MPT131103 MZP131090:MZP131103 NJL131090:NJL131103 NTH131090:NTH131103 ODD131090:ODD131103 OMZ131090:OMZ131103 OWV131090:OWV131103 PGR131090:PGR131103 PQN131090:PQN131103 QAJ131090:QAJ131103 QKF131090:QKF131103 QUB131090:QUB131103 RDX131090:RDX131103 RNT131090:RNT131103 RXP131090:RXP131103 SHL131090:SHL131103 SRH131090:SRH131103 TBD131090:TBD131103 TKZ131090:TKZ131103 TUV131090:TUV131103 UER131090:UER131103 UON131090:UON131103 UYJ131090:UYJ131103 VIF131090:VIF131103 VSB131090:VSB131103 WBX131090:WBX131103 WLT131090:WLT131103 WVP131090:WVP131103 H196626:H196639 JD196626:JD196639 SZ196626:SZ196639 ACV196626:ACV196639 AMR196626:AMR196639 AWN196626:AWN196639 BGJ196626:BGJ196639 BQF196626:BQF196639 CAB196626:CAB196639 CJX196626:CJX196639 CTT196626:CTT196639 DDP196626:DDP196639 DNL196626:DNL196639 DXH196626:DXH196639 EHD196626:EHD196639 EQZ196626:EQZ196639 FAV196626:FAV196639 FKR196626:FKR196639 FUN196626:FUN196639 GEJ196626:GEJ196639 GOF196626:GOF196639 GYB196626:GYB196639 HHX196626:HHX196639 HRT196626:HRT196639 IBP196626:IBP196639 ILL196626:ILL196639 IVH196626:IVH196639 JFD196626:JFD196639 JOZ196626:JOZ196639 JYV196626:JYV196639 KIR196626:KIR196639 KSN196626:KSN196639 LCJ196626:LCJ196639 LMF196626:LMF196639 LWB196626:LWB196639 MFX196626:MFX196639 MPT196626:MPT196639 MZP196626:MZP196639 NJL196626:NJL196639 NTH196626:NTH196639 ODD196626:ODD196639 OMZ196626:OMZ196639 OWV196626:OWV196639 PGR196626:PGR196639 PQN196626:PQN196639 QAJ196626:QAJ196639 QKF196626:QKF196639 QUB196626:QUB196639 RDX196626:RDX196639 RNT196626:RNT196639 RXP196626:RXP196639 SHL196626:SHL196639 SRH196626:SRH196639 TBD196626:TBD196639 TKZ196626:TKZ196639 TUV196626:TUV196639 UER196626:UER196639 UON196626:UON196639 UYJ196626:UYJ196639 VIF196626:VIF196639 VSB196626:VSB196639 WBX196626:WBX196639 WLT196626:WLT196639 WVP196626:WVP196639 H262162:H262175 JD262162:JD262175 SZ262162:SZ262175 ACV262162:ACV262175 AMR262162:AMR262175 AWN262162:AWN262175 BGJ262162:BGJ262175 BQF262162:BQF262175 CAB262162:CAB262175 CJX262162:CJX262175 CTT262162:CTT262175 DDP262162:DDP262175 DNL262162:DNL262175 DXH262162:DXH262175 EHD262162:EHD262175 EQZ262162:EQZ262175 FAV262162:FAV262175 FKR262162:FKR262175 FUN262162:FUN262175 GEJ262162:GEJ262175 GOF262162:GOF262175 GYB262162:GYB262175 HHX262162:HHX262175 HRT262162:HRT262175 IBP262162:IBP262175 ILL262162:ILL262175 IVH262162:IVH262175 JFD262162:JFD262175 JOZ262162:JOZ262175 JYV262162:JYV262175 KIR262162:KIR262175 KSN262162:KSN262175 LCJ262162:LCJ262175 LMF262162:LMF262175 LWB262162:LWB262175 MFX262162:MFX262175 MPT262162:MPT262175 MZP262162:MZP262175 NJL262162:NJL262175 NTH262162:NTH262175 ODD262162:ODD262175 OMZ262162:OMZ262175 OWV262162:OWV262175 PGR262162:PGR262175 PQN262162:PQN262175 QAJ262162:QAJ262175 QKF262162:QKF262175 QUB262162:QUB262175 RDX262162:RDX262175 RNT262162:RNT262175 RXP262162:RXP262175 SHL262162:SHL262175 SRH262162:SRH262175 TBD262162:TBD262175 TKZ262162:TKZ262175 TUV262162:TUV262175 UER262162:UER262175 UON262162:UON262175 UYJ262162:UYJ262175 VIF262162:VIF262175 VSB262162:VSB262175 WBX262162:WBX262175 WLT262162:WLT262175 WVP262162:WVP262175 H327698:H327711 JD327698:JD327711 SZ327698:SZ327711 ACV327698:ACV327711 AMR327698:AMR327711 AWN327698:AWN327711 BGJ327698:BGJ327711 BQF327698:BQF327711 CAB327698:CAB327711 CJX327698:CJX327711 CTT327698:CTT327711 DDP327698:DDP327711 DNL327698:DNL327711 DXH327698:DXH327711 EHD327698:EHD327711 EQZ327698:EQZ327711 FAV327698:FAV327711 FKR327698:FKR327711 FUN327698:FUN327711 GEJ327698:GEJ327711 GOF327698:GOF327711 GYB327698:GYB327711 HHX327698:HHX327711 HRT327698:HRT327711 IBP327698:IBP327711 ILL327698:ILL327711 IVH327698:IVH327711 JFD327698:JFD327711 JOZ327698:JOZ327711 JYV327698:JYV327711 KIR327698:KIR327711 KSN327698:KSN327711 LCJ327698:LCJ327711 LMF327698:LMF327711 LWB327698:LWB327711 MFX327698:MFX327711 MPT327698:MPT327711 MZP327698:MZP327711 NJL327698:NJL327711 NTH327698:NTH327711 ODD327698:ODD327711 OMZ327698:OMZ327711 OWV327698:OWV327711 PGR327698:PGR327711 PQN327698:PQN327711 QAJ327698:QAJ327711 QKF327698:QKF327711 QUB327698:QUB327711 RDX327698:RDX327711 RNT327698:RNT327711 RXP327698:RXP327711 SHL327698:SHL327711 SRH327698:SRH327711 TBD327698:TBD327711 TKZ327698:TKZ327711 TUV327698:TUV327711 UER327698:UER327711 UON327698:UON327711 UYJ327698:UYJ327711 VIF327698:VIF327711 VSB327698:VSB327711 WBX327698:WBX327711 WLT327698:WLT327711 WVP327698:WVP327711 H393234:H393247 JD393234:JD393247 SZ393234:SZ393247 ACV393234:ACV393247 AMR393234:AMR393247 AWN393234:AWN393247 BGJ393234:BGJ393247 BQF393234:BQF393247 CAB393234:CAB393247 CJX393234:CJX393247 CTT393234:CTT393247 DDP393234:DDP393247 DNL393234:DNL393247 DXH393234:DXH393247 EHD393234:EHD393247 EQZ393234:EQZ393247 FAV393234:FAV393247 FKR393234:FKR393247 FUN393234:FUN393247 GEJ393234:GEJ393247 GOF393234:GOF393247 GYB393234:GYB393247 HHX393234:HHX393247 HRT393234:HRT393247 IBP393234:IBP393247 ILL393234:ILL393247 IVH393234:IVH393247 JFD393234:JFD393247 JOZ393234:JOZ393247 JYV393234:JYV393247 KIR393234:KIR393247 KSN393234:KSN393247 LCJ393234:LCJ393247 LMF393234:LMF393247 LWB393234:LWB393247 MFX393234:MFX393247 MPT393234:MPT393247 MZP393234:MZP393247 NJL393234:NJL393247 NTH393234:NTH393247 ODD393234:ODD393247 OMZ393234:OMZ393247 OWV393234:OWV393247 PGR393234:PGR393247 PQN393234:PQN393247 QAJ393234:QAJ393247 QKF393234:QKF393247 QUB393234:QUB393247 RDX393234:RDX393247 RNT393234:RNT393247 RXP393234:RXP393247 SHL393234:SHL393247 SRH393234:SRH393247 TBD393234:TBD393247 TKZ393234:TKZ393247 TUV393234:TUV393247 UER393234:UER393247 UON393234:UON393247 UYJ393234:UYJ393247 VIF393234:VIF393247 VSB393234:VSB393247 WBX393234:WBX393247 WLT393234:WLT393247 WVP393234:WVP393247 H458770:H458783 JD458770:JD458783 SZ458770:SZ458783 ACV458770:ACV458783 AMR458770:AMR458783 AWN458770:AWN458783 BGJ458770:BGJ458783 BQF458770:BQF458783 CAB458770:CAB458783 CJX458770:CJX458783 CTT458770:CTT458783 DDP458770:DDP458783 DNL458770:DNL458783 DXH458770:DXH458783 EHD458770:EHD458783 EQZ458770:EQZ458783 FAV458770:FAV458783 FKR458770:FKR458783 FUN458770:FUN458783 GEJ458770:GEJ458783 GOF458770:GOF458783 GYB458770:GYB458783 HHX458770:HHX458783 HRT458770:HRT458783 IBP458770:IBP458783 ILL458770:ILL458783 IVH458770:IVH458783 JFD458770:JFD458783 JOZ458770:JOZ458783 JYV458770:JYV458783 KIR458770:KIR458783 KSN458770:KSN458783 LCJ458770:LCJ458783 LMF458770:LMF458783 LWB458770:LWB458783 MFX458770:MFX458783 MPT458770:MPT458783 MZP458770:MZP458783 NJL458770:NJL458783 NTH458770:NTH458783 ODD458770:ODD458783 OMZ458770:OMZ458783 OWV458770:OWV458783 PGR458770:PGR458783 PQN458770:PQN458783 QAJ458770:QAJ458783 QKF458770:QKF458783 QUB458770:QUB458783 RDX458770:RDX458783 RNT458770:RNT458783 RXP458770:RXP458783 SHL458770:SHL458783 SRH458770:SRH458783 TBD458770:TBD458783 TKZ458770:TKZ458783 TUV458770:TUV458783 UER458770:UER458783 UON458770:UON458783 UYJ458770:UYJ458783 VIF458770:VIF458783 VSB458770:VSB458783 WBX458770:WBX458783 WLT458770:WLT458783 WVP458770:WVP458783 H524306:H524319 JD524306:JD524319 SZ524306:SZ524319 ACV524306:ACV524319 AMR524306:AMR524319 AWN524306:AWN524319 BGJ524306:BGJ524319 BQF524306:BQF524319 CAB524306:CAB524319 CJX524306:CJX524319 CTT524306:CTT524319 DDP524306:DDP524319 DNL524306:DNL524319 DXH524306:DXH524319 EHD524306:EHD524319 EQZ524306:EQZ524319 FAV524306:FAV524319 FKR524306:FKR524319 FUN524306:FUN524319 GEJ524306:GEJ524319 GOF524306:GOF524319 GYB524306:GYB524319 HHX524306:HHX524319 HRT524306:HRT524319 IBP524306:IBP524319 ILL524306:ILL524319 IVH524306:IVH524319 JFD524306:JFD524319 JOZ524306:JOZ524319 JYV524306:JYV524319 KIR524306:KIR524319 KSN524306:KSN524319 LCJ524306:LCJ524319 LMF524306:LMF524319 LWB524306:LWB524319 MFX524306:MFX524319 MPT524306:MPT524319 MZP524306:MZP524319 NJL524306:NJL524319 NTH524306:NTH524319 ODD524306:ODD524319 OMZ524306:OMZ524319 OWV524306:OWV524319 PGR524306:PGR524319 PQN524306:PQN524319 QAJ524306:QAJ524319 QKF524306:QKF524319 QUB524306:QUB524319 RDX524306:RDX524319 RNT524306:RNT524319 RXP524306:RXP524319 SHL524306:SHL524319 SRH524306:SRH524319 TBD524306:TBD524319 TKZ524306:TKZ524319 TUV524306:TUV524319 UER524306:UER524319 UON524306:UON524319 UYJ524306:UYJ524319 VIF524306:VIF524319 VSB524306:VSB524319 WBX524306:WBX524319 WLT524306:WLT524319 WVP524306:WVP524319 H589842:H589855 JD589842:JD589855 SZ589842:SZ589855 ACV589842:ACV589855 AMR589842:AMR589855 AWN589842:AWN589855 BGJ589842:BGJ589855 BQF589842:BQF589855 CAB589842:CAB589855 CJX589842:CJX589855 CTT589842:CTT589855 DDP589842:DDP589855 DNL589842:DNL589855 DXH589842:DXH589855 EHD589842:EHD589855 EQZ589842:EQZ589855 FAV589842:FAV589855 FKR589842:FKR589855 FUN589842:FUN589855 GEJ589842:GEJ589855 GOF589842:GOF589855 GYB589842:GYB589855 HHX589842:HHX589855 HRT589842:HRT589855 IBP589842:IBP589855 ILL589842:ILL589855 IVH589842:IVH589855 JFD589842:JFD589855 JOZ589842:JOZ589855 JYV589842:JYV589855 KIR589842:KIR589855 KSN589842:KSN589855 LCJ589842:LCJ589855 LMF589842:LMF589855 LWB589842:LWB589855 MFX589842:MFX589855 MPT589842:MPT589855 MZP589842:MZP589855 NJL589842:NJL589855 NTH589842:NTH589855 ODD589842:ODD589855 OMZ589842:OMZ589855 OWV589842:OWV589855 PGR589842:PGR589855 PQN589842:PQN589855 QAJ589842:QAJ589855 QKF589842:QKF589855 QUB589842:QUB589855 RDX589842:RDX589855 RNT589842:RNT589855 RXP589842:RXP589855 SHL589842:SHL589855 SRH589842:SRH589855 TBD589842:TBD589855 TKZ589842:TKZ589855 TUV589842:TUV589855 UER589842:UER589855 UON589842:UON589855 UYJ589842:UYJ589855 VIF589842:VIF589855 VSB589842:VSB589855 WBX589842:WBX589855 WLT589842:WLT589855 WVP589842:WVP589855 H655378:H655391 JD655378:JD655391 SZ655378:SZ655391 ACV655378:ACV655391 AMR655378:AMR655391 AWN655378:AWN655391 BGJ655378:BGJ655391 BQF655378:BQF655391 CAB655378:CAB655391 CJX655378:CJX655391 CTT655378:CTT655391 DDP655378:DDP655391 DNL655378:DNL655391 DXH655378:DXH655391 EHD655378:EHD655391 EQZ655378:EQZ655391 FAV655378:FAV655391 FKR655378:FKR655391 FUN655378:FUN655391 GEJ655378:GEJ655391 GOF655378:GOF655391 GYB655378:GYB655391 HHX655378:HHX655391 HRT655378:HRT655391 IBP655378:IBP655391 ILL655378:ILL655391 IVH655378:IVH655391 JFD655378:JFD655391 JOZ655378:JOZ655391 JYV655378:JYV655391 KIR655378:KIR655391 KSN655378:KSN655391 LCJ655378:LCJ655391 LMF655378:LMF655391 LWB655378:LWB655391 MFX655378:MFX655391 MPT655378:MPT655391 MZP655378:MZP655391 NJL655378:NJL655391 NTH655378:NTH655391 ODD655378:ODD655391 OMZ655378:OMZ655391 OWV655378:OWV655391 PGR655378:PGR655391 PQN655378:PQN655391 QAJ655378:QAJ655391 QKF655378:QKF655391 QUB655378:QUB655391 RDX655378:RDX655391 RNT655378:RNT655391 RXP655378:RXP655391 SHL655378:SHL655391 SRH655378:SRH655391 TBD655378:TBD655391 TKZ655378:TKZ655391 TUV655378:TUV655391 UER655378:UER655391 UON655378:UON655391 UYJ655378:UYJ655391 VIF655378:VIF655391 VSB655378:VSB655391 WBX655378:WBX655391 WLT655378:WLT655391 WVP655378:WVP655391 H720914:H720927 JD720914:JD720927 SZ720914:SZ720927 ACV720914:ACV720927 AMR720914:AMR720927 AWN720914:AWN720927 BGJ720914:BGJ720927 BQF720914:BQF720927 CAB720914:CAB720927 CJX720914:CJX720927 CTT720914:CTT720927 DDP720914:DDP720927 DNL720914:DNL720927 DXH720914:DXH720927 EHD720914:EHD720927 EQZ720914:EQZ720927 FAV720914:FAV720927 FKR720914:FKR720927 FUN720914:FUN720927 GEJ720914:GEJ720927 GOF720914:GOF720927 GYB720914:GYB720927 HHX720914:HHX720927 HRT720914:HRT720927 IBP720914:IBP720927 ILL720914:ILL720927 IVH720914:IVH720927 JFD720914:JFD720927 JOZ720914:JOZ720927 JYV720914:JYV720927 KIR720914:KIR720927 KSN720914:KSN720927 LCJ720914:LCJ720927 LMF720914:LMF720927 LWB720914:LWB720927 MFX720914:MFX720927 MPT720914:MPT720927 MZP720914:MZP720927 NJL720914:NJL720927 NTH720914:NTH720927 ODD720914:ODD720927 OMZ720914:OMZ720927 OWV720914:OWV720927 PGR720914:PGR720927 PQN720914:PQN720927 QAJ720914:QAJ720927 QKF720914:QKF720927 QUB720914:QUB720927 RDX720914:RDX720927 RNT720914:RNT720927 RXP720914:RXP720927 SHL720914:SHL720927 SRH720914:SRH720927 TBD720914:TBD720927 TKZ720914:TKZ720927 TUV720914:TUV720927 UER720914:UER720927 UON720914:UON720927 UYJ720914:UYJ720927 VIF720914:VIF720927 VSB720914:VSB720927 WBX720914:WBX720927 WLT720914:WLT720927 WVP720914:WVP720927 H786450:H786463 JD786450:JD786463 SZ786450:SZ786463 ACV786450:ACV786463 AMR786450:AMR786463 AWN786450:AWN786463 BGJ786450:BGJ786463 BQF786450:BQF786463 CAB786450:CAB786463 CJX786450:CJX786463 CTT786450:CTT786463 DDP786450:DDP786463 DNL786450:DNL786463 DXH786450:DXH786463 EHD786450:EHD786463 EQZ786450:EQZ786463 FAV786450:FAV786463 FKR786450:FKR786463 FUN786450:FUN786463 GEJ786450:GEJ786463 GOF786450:GOF786463 GYB786450:GYB786463 HHX786450:HHX786463 HRT786450:HRT786463 IBP786450:IBP786463 ILL786450:ILL786463 IVH786450:IVH786463 JFD786450:JFD786463 JOZ786450:JOZ786463 JYV786450:JYV786463 KIR786450:KIR786463 KSN786450:KSN786463 LCJ786450:LCJ786463 LMF786450:LMF786463 LWB786450:LWB786463 MFX786450:MFX786463 MPT786450:MPT786463 MZP786450:MZP786463 NJL786450:NJL786463 NTH786450:NTH786463 ODD786450:ODD786463 OMZ786450:OMZ786463 OWV786450:OWV786463 PGR786450:PGR786463 PQN786450:PQN786463 QAJ786450:QAJ786463 QKF786450:QKF786463 QUB786450:QUB786463 RDX786450:RDX786463 RNT786450:RNT786463 RXP786450:RXP786463 SHL786450:SHL786463 SRH786450:SRH786463 TBD786450:TBD786463 TKZ786450:TKZ786463 TUV786450:TUV786463 UER786450:UER786463 UON786450:UON786463 UYJ786450:UYJ786463 VIF786450:VIF786463 VSB786450:VSB786463 WBX786450:WBX786463 WLT786450:WLT786463 WVP786450:WVP786463 H851986:H851999 JD851986:JD851999 SZ851986:SZ851999 ACV851986:ACV851999 AMR851986:AMR851999 AWN851986:AWN851999 BGJ851986:BGJ851999 BQF851986:BQF851999 CAB851986:CAB851999 CJX851986:CJX851999 CTT851986:CTT851999 DDP851986:DDP851999 DNL851986:DNL851999 DXH851986:DXH851999 EHD851986:EHD851999 EQZ851986:EQZ851999 FAV851986:FAV851999 FKR851986:FKR851999 FUN851986:FUN851999 GEJ851986:GEJ851999 GOF851986:GOF851999 GYB851986:GYB851999 HHX851986:HHX851999 HRT851986:HRT851999 IBP851986:IBP851999 ILL851986:ILL851999 IVH851986:IVH851999 JFD851986:JFD851999 JOZ851986:JOZ851999 JYV851986:JYV851999 KIR851986:KIR851999 KSN851986:KSN851999 LCJ851986:LCJ851999 LMF851986:LMF851999 LWB851986:LWB851999 MFX851986:MFX851999 MPT851986:MPT851999 MZP851986:MZP851999 NJL851986:NJL851999 NTH851986:NTH851999 ODD851986:ODD851999 OMZ851986:OMZ851999 OWV851986:OWV851999 PGR851986:PGR851999 PQN851986:PQN851999 QAJ851986:QAJ851999 QKF851986:QKF851999 QUB851986:QUB851999 RDX851986:RDX851999 RNT851986:RNT851999 RXP851986:RXP851999 SHL851986:SHL851999 SRH851986:SRH851999 TBD851986:TBD851999 TKZ851986:TKZ851999 TUV851986:TUV851999 UER851986:UER851999 UON851986:UON851999 UYJ851986:UYJ851999 VIF851986:VIF851999 VSB851986:VSB851999 WBX851986:WBX851999 WLT851986:WLT851999 WVP851986:WVP851999 H917522:H917535 JD917522:JD917535 SZ917522:SZ917535 ACV917522:ACV917535 AMR917522:AMR917535 AWN917522:AWN917535 BGJ917522:BGJ917535 BQF917522:BQF917535 CAB917522:CAB917535 CJX917522:CJX917535 CTT917522:CTT917535 DDP917522:DDP917535 DNL917522:DNL917535 DXH917522:DXH917535 EHD917522:EHD917535 EQZ917522:EQZ917535 FAV917522:FAV917535 FKR917522:FKR917535 FUN917522:FUN917535 GEJ917522:GEJ917535 GOF917522:GOF917535 GYB917522:GYB917535 HHX917522:HHX917535 HRT917522:HRT917535 IBP917522:IBP917535 ILL917522:ILL917535 IVH917522:IVH917535 JFD917522:JFD917535 JOZ917522:JOZ917535 JYV917522:JYV917535 KIR917522:KIR917535 KSN917522:KSN917535 LCJ917522:LCJ917535 LMF917522:LMF917535 LWB917522:LWB917535 MFX917522:MFX917535 MPT917522:MPT917535 MZP917522:MZP917535 NJL917522:NJL917535 NTH917522:NTH917535 ODD917522:ODD917535 OMZ917522:OMZ917535 OWV917522:OWV917535 PGR917522:PGR917535 PQN917522:PQN917535 QAJ917522:QAJ917535 QKF917522:QKF917535 QUB917522:QUB917535 RDX917522:RDX917535 RNT917522:RNT917535 RXP917522:RXP917535 SHL917522:SHL917535 SRH917522:SRH917535 TBD917522:TBD917535 TKZ917522:TKZ917535 TUV917522:TUV917535 UER917522:UER917535 UON917522:UON917535 UYJ917522:UYJ917535 VIF917522:VIF917535 VSB917522:VSB917535 WBX917522:WBX917535 WLT917522:WLT917535 WVP917522:WVP917535 H983058:H983071 JD983058:JD983071 SZ983058:SZ983071 ACV983058:ACV983071 AMR983058:AMR983071 AWN983058:AWN983071 BGJ983058:BGJ983071 BQF983058:BQF983071 CAB983058:CAB983071 CJX983058:CJX983071 CTT983058:CTT983071 DDP983058:DDP983071 DNL983058:DNL983071 DXH983058:DXH983071 EHD983058:EHD983071 EQZ983058:EQZ983071 FAV983058:FAV983071 FKR983058:FKR983071 FUN983058:FUN983071 GEJ983058:GEJ983071 GOF983058:GOF983071 GYB983058:GYB983071 HHX983058:HHX983071 HRT983058:HRT983071 IBP983058:IBP983071 ILL983058:ILL983071 IVH983058:IVH983071 JFD983058:JFD983071 JOZ983058:JOZ983071 JYV983058:JYV983071 KIR983058:KIR983071 KSN983058:KSN983071 LCJ983058:LCJ983071 LMF983058:LMF983071 LWB983058:LWB983071 MFX983058:MFX983071 MPT983058:MPT983071 MZP983058:MZP983071 NJL983058:NJL983071 NTH983058:NTH983071 ODD983058:ODD983071 OMZ983058:OMZ983071 OWV983058:OWV983071 PGR983058:PGR983071 PQN983058:PQN983071 QAJ983058:QAJ983071 QKF983058:QKF983071 QUB983058:QUB983071 RDX983058:RDX983071 RNT983058:RNT983071 RXP983058:RXP983071 SHL983058:SHL983071 SRH983058:SRH983071 TBD983058:TBD983071 TKZ983058:TKZ983071 TUV983058:TUV983071 UER983058:UER983071 UON983058:UON983071 UYJ983058:UYJ983071 VIF983058:VIF983071 VSB983058:VSB983071 WBX983058:WBX983071 WLT983058:WLT983071" xr:uid="{2FF44661-1931-4DC5-BDD8-C6C72DF836E2}">
      <formula1>"移乗介護,移動支援,排泄支援,見守り・コミュニケーション,入浴支援"</formula1>
    </dataValidation>
    <dataValidation type="list" allowBlank="1" showInputMessage="1" showErrorMessage="1" sqref="C5:C29" xr:uid="{304AA993-BB64-421F-8604-187F42424A61}">
      <formula1>$AD$5:$AD$28</formula1>
    </dataValidation>
  </dataValidations>
  <printOptions horizontalCentered="1"/>
  <pageMargins left="0.19685039370078741" right="0.19685039370078741" top="0.39370078740157483" bottom="0.39370078740157483" header="0.51181102362204722" footer="0.51181102362204722"/>
  <pageSetup paperSize="9" scale="32"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7BB8C-2254-417B-AD98-9D90FC7AE48C}">
  <sheetPr codeName="Sheet1">
    <tabColor rgb="FF00B050"/>
    <pageSetUpPr fitToPage="1"/>
  </sheetPr>
  <dimension ref="A1:Z105"/>
  <sheetViews>
    <sheetView showGridLines="0" view="pageBreakPreview" zoomScale="70" zoomScaleNormal="100" zoomScaleSheetLayoutView="70" workbookViewId="0">
      <selection activeCell="B13" sqref="B13:M13"/>
    </sheetView>
  </sheetViews>
  <sheetFormatPr defaultRowHeight="13.5" x14ac:dyDescent="0.15"/>
  <cols>
    <col min="1" max="1" width="3.375" customWidth="1"/>
    <col min="2" max="2" width="12.75" customWidth="1"/>
    <col min="3" max="3" width="26" customWidth="1"/>
    <col min="4" max="4" width="16" customWidth="1"/>
    <col min="5" max="5" width="14.375" customWidth="1"/>
    <col min="6" max="6" width="5.375" customWidth="1"/>
    <col min="7" max="7" width="4.25" customWidth="1"/>
    <col min="8" max="8" width="7.125" customWidth="1"/>
    <col min="9" max="10" width="12.625" customWidth="1"/>
    <col min="11" max="11" width="12.25" customWidth="1"/>
    <col min="13" max="13" width="18.75" customWidth="1"/>
    <col min="14" max="14" width="2.25" customWidth="1"/>
    <col min="15" max="15" width="15" customWidth="1"/>
    <col min="16" max="16" width="2.25" customWidth="1"/>
    <col min="18" max="18" width="0" hidden="1" customWidth="1"/>
  </cols>
  <sheetData>
    <row r="1" spans="1:13" ht="17.25" x14ac:dyDescent="0.15">
      <c r="A1" s="24" t="s">
        <v>74</v>
      </c>
      <c r="B1" s="25"/>
      <c r="C1" s="25"/>
    </row>
    <row r="2" spans="1:13" ht="59.25" customHeight="1" x14ac:dyDescent="0.15">
      <c r="A2" s="24"/>
      <c r="B2" s="218" t="s">
        <v>75</v>
      </c>
      <c r="C2" s="218"/>
      <c r="D2" s="218"/>
      <c r="E2" s="218"/>
      <c r="F2" s="218"/>
      <c r="G2" s="218"/>
      <c r="H2" s="218"/>
      <c r="I2" s="218"/>
      <c r="J2" s="218"/>
      <c r="K2" s="218"/>
      <c r="L2" s="218"/>
      <c r="M2" s="218"/>
    </row>
    <row r="3" spans="1:13" ht="23.25" customHeight="1" x14ac:dyDescent="0.15">
      <c r="A3" s="24"/>
      <c r="B3" s="40" t="s">
        <v>76</v>
      </c>
      <c r="C3" s="39"/>
      <c r="D3" s="39"/>
      <c r="E3" s="39"/>
      <c r="F3" s="39"/>
      <c r="G3" s="39"/>
      <c r="H3" s="39"/>
      <c r="I3" s="39"/>
      <c r="J3" s="39"/>
      <c r="K3" s="39"/>
      <c r="L3" s="39"/>
      <c r="M3" s="39"/>
    </row>
    <row r="4" spans="1:13" ht="23.25" customHeight="1" x14ac:dyDescent="0.15">
      <c r="B4" s="40"/>
      <c r="C4" s="39"/>
      <c r="D4" s="39"/>
      <c r="E4" s="39"/>
      <c r="F4" s="39"/>
      <c r="G4" s="39"/>
      <c r="H4" s="39"/>
      <c r="I4" s="39"/>
      <c r="J4" s="39"/>
      <c r="K4" s="39"/>
      <c r="L4" s="39"/>
      <c r="M4" s="39"/>
    </row>
    <row r="5" spans="1:13" ht="18.75" x14ac:dyDescent="0.15">
      <c r="B5" s="26"/>
      <c r="C5" s="26"/>
      <c r="D5" s="26"/>
      <c r="E5" s="26"/>
      <c r="F5" s="26"/>
      <c r="G5" s="26"/>
      <c r="H5" s="26"/>
      <c r="I5" s="26"/>
      <c r="J5" s="26"/>
      <c r="K5" s="27" t="s">
        <v>4</v>
      </c>
      <c r="L5" s="219"/>
      <c r="M5" s="219"/>
    </row>
    <row r="6" spans="1:13" ht="18.75" x14ac:dyDescent="0.15">
      <c r="B6" s="26"/>
      <c r="C6" s="26"/>
      <c r="D6" s="26"/>
      <c r="E6" s="26"/>
      <c r="F6" s="26"/>
      <c r="G6" s="26"/>
      <c r="H6" s="26"/>
      <c r="I6" s="26"/>
      <c r="J6" s="26"/>
      <c r="K6" s="27"/>
      <c r="L6" s="157"/>
      <c r="M6" s="157"/>
    </row>
    <row r="7" spans="1:13" ht="15" thickBot="1" x14ac:dyDescent="0.2">
      <c r="B7" s="28" t="s">
        <v>77</v>
      </c>
      <c r="C7" s="28"/>
    </row>
    <row r="8" spans="1:13" ht="24.95" customHeight="1" x14ac:dyDescent="0.15">
      <c r="B8" s="220" t="s">
        <v>78</v>
      </c>
      <c r="C8" s="221"/>
      <c r="D8" s="222"/>
      <c r="E8" s="223"/>
      <c r="F8" s="223"/>
      <c r="G8" s="223"/>
      <c r="H8" s="223"/>
      <c r="I8" s="223"/>
      <c r="J8" s="223"/>
      <c r="K8" s="223"/>
      <c r="L8" s="223"/>
      <c r="M8" s="224"/>
    </row>
    <row r="9" spans="1:13" ht="30" customHeight="1" x14ac:dyDescent="0.15">
      <c r="B9" s="225" t="s">
        <v>7</v>
      </c>
      <c r="C9" s="226"/>
      <c r="D9" s="227"/>
      <c r="E9" s="228"/>
      <c r="F9" s="228"/>
      <c r="G9" s="228"/>
      <c r="H9" s="228"/>
      <c r="I9" s="228"/>
      <c r="J9" s="228"/>
      <c r="K9" s="228"/>
      <c r="L9" s="228"/>
      <c r="M9" s="229"/>
    </row>
    <row r="10" spans="1:13" ht="24.95" customHeight="1" x14ac:dyDescent="0.15">
      <c r="B10" s="230" t="s">
        <v>78</v>
      </c>
      <c r="C10" s="231"/>
      <c r="D10" s="232"/>
      <c r="E10" s="233"/>
      <c r="F10" s="233"/>
      <c r="G10" s="233"/>
      <c r="H10" s="233"/>
      <c r="I10" s="233"/>
      <c r="J10" s="233"/>
      <c r="K10" s="233"/>
      <c r="L10" s="233"/>
      <c r="M10" s="234"/>
    </row>
    <row r="11" spans="1:13" ht="30" customHeight="1" x14ac:dyDescent="0.15">
      <c r="B11" s="235" t="s">
        <v>79</v>
      </c>
      <c r="C11" s="236"/>
      <c r="D11" s="237"/>
      <c r="E11" s="238"/>
      <c r="F11" s="238"/>
      <c r="G11" s="238"/>
      <c r="H11" s="238"/>
      <c r="I11" s="238"/>
      <c r="J11" s="238"/>
      <c r="K11" s="238"/>
      <c r="L11" s="238"/>
      <c r="M11" s="239"/>
    </row>
    <row r="12" spans="1:13" ht="23.1" customHeight="1" x14ac:dyDescent="0.15">
      <c r="B12" s="240" t="s">
        <v>80</v>
      </c>
      <c r="C12" s="241"/>
      <c r="D12" s="241"/>
      <c r="E12" s="241"/>
      <c r="F12" s="241"/>
      <c r="G12" s="241"/>
      <c r="H12" s="241"/>
      <c r="I12" s="241"/>
      <c r="J12" s="241"/>
      <c r="K12" s="241"/>
      <c r="L12" s="241"/>
      <c r="M12" s="242"/>
    </row>
    <row r="13" spans="1:13" ht="30" customHeight="1" x14ac:dyDescent="0.15">
      <c r="B13" s="215"/>
      <c r="C13" s="216"/>
      <c r="D13" s="216"/>
      <c r="E13" s="216"/>
      <c r="F13" s="216"/>
      <c r="G13" s="216"/>
      <c r="H13" s="216"/>
      <c r="I13" s="216"/>
      <c r="J13" s="216"/>
      <c r="K13" s="216"/>
      <c r="L13" s="216"/>
      <c r="M13" s="217"/>
    </row>
    <row r="14" spans="1:13" ht="23.1" customHeight="1" x14ac:dyDescent="0.15">
      <c r="B14" s="244" t="s">
        <v>81</v>
      </c>
      <c r="C14" s="245"/>
      <c r="D14" s="245"/>
      <c r="E14" s="245"/>
      <c r="F14" s="245"/>
      <c r="G14" s="245"/>
      <c r="H14" s="245"/>
      <c r="I14" s="245"/>
      <c r="J14" s="245"/>
      <c r="K14" s="245"/>
      <c r="L14" s="245"/>
      <c r="M14" s="246"/>
    </row>
    <row r="15" spans="1:13" ht="30" customHeight="1" x14ac:dyDescent="0.15">
      <c r="B15" s="247"/>
      <c r="C15" s="248"/>
      <c r="D15" s="248"/>
      <c r="E15" s="248"/>
      <c r="F15" s="248"/>
      <c r="G15" s="248"/>
      <c r="H15" s="248"/>
      <c r="I15" s="248"/>
      <c r="J15" s="248"/>
      <c r="K15" s="248"/>
      <c r="L15" s="248"/>
      <c r="M15" s="249"/>
    </row>
    <row r="16" spans="1:13" ht="23.1" customHeight="1" x14ac:dyDescent="0.15">
      <c r="B16" s="250" t="s">
        <v>82</v>
      </c>
      <c r="C16" s="251"/>
      <c r="D16" s="251"/>
      <c r="E16" s="251"/>
      <c r="F16" s="251"/>
      <c r="G16" s="251"/>
      <c r="H16" s="251"/>
      <c r="I16" s="251"/>
      <c r="J16" s="251"/>
      <c r="K16" s="251"/>
      <c r="L16" s="251"/>
      <c r="M16" s="252"/>
    </row>
    <row r="17" spans="1:26" ht="30" customHeight="1" thickBot="1" x14ac:dyDescent="0.2">
      <c r="B17" s="156" t="s">
        <v>83</v>
      </c>
      <c r="C17" s="253"/>
      <c r="D17" s="254"/>
      <c r="E17" s="255" t="s">
        <v>84</v>
      </c>
      <c r="F17" s="256"/>
      <c r="G17" s="256"/>
      <c r="H17" s="257"/>
      <c r="I17" s="258"/>
      <c r="J17" s="258"/>
      <c r="K17" s="258"/>
      <c r="L17" s="258"/>
      <c r="M17" s="259"/>
    </row>
    <row r="18" spans="1:26" ht="20.100000000000001" customHeight="1" x14ac:dyDescent="0.15">
      <c r="B18" s="111"/>
      <c r="C18" s="111"/>
      <c r="D18" s="126"/>
      <c r="E18" s="111"/>
      <c r="F18" s="111"/>
      <c r="G18" s="111"/>
      <c r="H18" s="111"/>
      <c r="I18" s="126"/>
      <c r="J18" s="126"/>
      <c r="K18" s="126"/>
      <c r="L18" s="126"/>
      <c r="M18" s="126"/>
    </row>
    <row r="19" spans="1:26" s="11" customFormat="1" ht="18" customHeight="1" x14ac:dyDescent="0.15">
      <c r="B19" s="12" t="s">
        <v>85</v>
      </c>
      <c r="C19" s="108"/>
      <c r="D19" s="109"/>
      <c r="E19" s="109"/>
      <c r="F19" s="109"/>
      <c r="G19" s="109"/>
      <c r="H19" s="109"/>
      <c r="I19" s="109"/>
      <c r="J19" s="109"/>
      <c r="K19" s="109"/>
      <c r="L19" s="109"/>
    </row>
    <row r="20" spans="1:26" s="11" customFormat="1" ht="30.75" customHeight="1" x14ac:dyDescent="0.15">
      <c r="B20" s="149" t="s">
        <v>86</v>
      </c>
      <c r="C20" s="149"/>
      <c r="D20" s="150"/>
      <c r="E20" s="150"/>
      <c r="F20" s="150"/>
      <c r="G20" s="150"/>
      <c r="H20" s="150"/>
      <c r="I20" s="150"/>
      <c r="J20" s="151"/>
      <c r="K20" s="151"/>
      <c r="L20" s="150"/>
      <c r="M20" s="150"/>
    </row>
    <row r="21" spans="1:26" s="11" customFormat="1" ht="30.75" customHeight="1" x14ac:dyDescent="0.15">
      <c r="B21" s="260" t="s">
        <v>87</v>
      </c>
      <c r="C21" s="260"/>
      <c r="D21" s="261"/>
      <c r="E21" s="261"/>
      <c r="F21" s="261"/>
      <c r="G21" s="261"/>
      <c r="H21" s="261"/>
      <c r="I21" s="261"/>
      <c r="J21" s="261"/>
      <c r="K21" s="261"/>
      <c r="L21" s="261"/>
      <c r="M21" s="261"/>
    </row>
    <row r="22" spans="1:26" s="11" customFormat="1" ht="30.75" customHeight="1" x14ac:dyDescent="0.15">
      <c r="B22" s="149" t="s">
        <v>88</v>
      </c>
      <c r="C22" s="149"/>
      <c r="D22" s="150"/>
      <c r="E22" s="150"/>
      <c r="F22" s="150"/>
      <c r="G22" s="150"/>
      <c r="H22" s="150"/>
      <c r="I22" s="150"/>
      <c r="J22" s="151"/>
      <c r="K22" s="151"/>
      <c r="L22" s="150"/>
      <c r="M22" s="150"/>
    </row>
    <row r="23" spans="1:26" s="11" customFormat="1" ht="30.75" customHeight="1" x14ac:dyDescent="0.15">
      <c r="B23" s="149" t="s">
        <v>89</v>
      </c>
      <c r="C23" s="149"/>
      <c r="D23" s="150"/>
      <c r="E23" s="150"/>
      <c r="F23" s="150"/>
      <c r="G23" s="150"/>
      <c r="H23" s="150"/>
      <c r="I23" s="150"/>
      <c r="J23" s="151"/>
      <c r="K23" s="151"/>
      <c r="L23" s="150"/>
      <c r="M23" s="150"/>
    </row>
    <row r="25" spans="1:26" ht="14.25" x14ac:dyDescent="0.15">
      <c r="B25" s="28" t="s">
        <v>90</v>
      </c>
      <c r="C25" s="28"/>
    </row>
    <row r="26" spans="1:26" s="30" customFormat="1" ht="17.25" x14ac:dyDescent="0.15">
      <c r="A26"/>
      <c r="B26" s="1" t="s">
        <v>91</v>
      </c>
      <c r="C26" s="1"/>
      <c r="D26" s="1"/>
      <c r="E26" s="152"/>
      <c r="F26" s="152"/>
      <c r="G26" s="152"/>
      <c r="H26" s="152"/>
      <c r="I26" s="152"/>
      <c r="J26" s="127"/>
      <c r="K26" s="127"/>
      <c r="L26"/>
      <c r="M26"/>
      <c r="O26"/>
      <c r="R26" s="31"/>
      <c r="S26" s="31"/>
      <c r="T26" s="31"/>
      <c r="U26" s="31"/>
      <c r="V26" s="31"/>
      <c r="W26" s="31"/>
      <c r="X26" s="31"/>
      <c r="Y26" s="31"/>
      <c r="Z26" s="31"/>
    </row>
    <row r="27" spans="1:26" s="30" customFormat="1" ht="8.25" customHeight="1" x14ac:dyDescent="0.15">
      <c r="A27"/>
      <c r="B27" s="1"/>
      <c r="C27" s="1"/>
      <c r="D27" s="1"/>
      <c r="E27" s="152"/>
      <c r="F27" s="152"/>
      <c r="G27" s="152"/>
      <c r="H27" s="152"/>
      <c r="I27" s="152"/>
      <c r="J27" s="127"/>
      <c r="K27" s="127"/>
      <c r="L27"/>
      <c r="M27"/>
      <c r="O27"/>
      <c r="R27" s="31"/>
      <c r="S27" s="31"/>
      <c r="T27" s="31"/>
      <c r="U27" s="31"/>
      <c r="V27" s="31"/>
      <c r="W27" s="31"/>
      <c r="X27" s="31"/>
      <c r="Y27" s="31"/>
      <c r="Z27" s="31"/>
    </row>
    <row r="28" spans="1:26" s="30" customFormat="1" ht="14.25" x14ac:dyDescent="0.15">
      <c r="A28"/>
      <c r="B28" s="1" t="s">
        <v>92</v>
      </c>
      <c r="C28" s="1" t="s">
        <v>93</v>
      </c>
      <c r="D28" s="1" t="s">
        <v>94</v>
      </c>
      <c r="E28" s="1"/>
      <c r="F28" s="1" t="s">
        <v>95</v>
      </c>
      <c r="G28" s="153"/>
      <c r="H28" s="154"/>
      <c r="I28" s="1"/>
      <c r="J28"/>
      <c r="K28"/>
      <c r="L28"/>
      <c r="M28"/>
      <c r="O28"/>
      <c r="R28" s="31" t="b">
        <v>0</v>
      </c>
      <c r="S28" s="31"/>
      <c r="T28" s="31"/>
      <c r="U28" s="31"/>
      <c r="V28" s="31"/>
      <c r="W28" s="31"/>
      <c r="X28" s="31"/>
      <c r="Y28" s="31"/>
      <c r="Z28" s="31"/>
    </row>
    <row r="29" spans="1:26" s="30" customFormat="1" ht="18.75" customHeight="1" x14ac:dyDescent="0.15">
      <c r="A29"/>
      <c r="B29" s="153"/>
      <c r="C29" s="1" t="s">
        <v>96</v>
      </c>
      <c r="D29" s="110" t="s">
        <v>97</v>
      </c>
      <c r="E29" s="1"/>
      <c r="F29" s="1" t="s">
        <v>63</v>
      </c>
      <c r="G29" s="1"/>
      <c r="H29" s="1"/>
      <c r="I29" s="1" t="s">
        <v>98</v>
      </c>
      <c r="J29"/>
      <c r="K29"/>
      <c r="L29"/>
      <c r="M29"/>
      <c r="O29"/>
      <c r="R29" s="31" t="b">
        <v>0</v>
      </c>
      <c r="S29" s="31"/>
      <c r="T29" s="31"/>
      <c r="U29" s="31"/>
      <c r="V29" s="31"/>
      <c r="W29" s="31"/>
      <c r="X29" s="31"/>
      <c r="Y29" s="31"/>
      <c r="Z29" s="31"/>
    </row>
    <row r="30" spans="1:26" s="30" customFormat="1" ht="11.25" customHeight="1" x14ac:dyDescent="0.15">
      <c r="A30"/>
      <c r="D30"/>
      <c r="E30"/>
      <c r="F30"/>
      <c r="G30"/>
      <c r="H30"/>
      <c r="I30"/>
      <c r="J30"/>
      <c r="K30"/>
      <c r="L30"/>
      <c r="M30"/>
      <c r="O30"/>
      <c r="R30" s="31" t="b">
        <v>0</v>
      </c>
      <c r="S30" s="31"/>
      <c r="T30" s="31"/>
      <c r="U30" s="31"/>
      <c r="V30" s="31"/>
      <c r="W30" s="31"/>
      <c r="X30" s="31"/>
      <c r="Y30" s="31"/>
      <c r="Z30" s="31"/>
    </row>
    <row r="31" spans="1:26" s="30" customFormat="1" ht="20.100000000000001" customHeight="1" x14ac:dyDescent="0.15">
      <c r="A31"/>
      <c r="B31" s="2" t="s">
        <v>99</v>
      </c>
      <c r="C31" s="262"/>
      <c r="D31" s="263"/>
      <c r="E31" s="263"/>
      <c r="F31" s="263"/>
      <c r="G31" s="263"/>
      <c r="H31" s="263"/>
      <c r="I31" s="263"/>
      <c r="J31" s="264"/>
      <c r="K31"/>
      <c r="L31"/>
      <c r="M31"/>
      <c r="O31"/>
      <c r="R31" s="31" t="b">
        <v>0</v>
      </c>
      <c r="S31" s="31"/>
      <c r="T31" s="31"/>
      <c r="U31" s="31"/>
      <c r="V31" s="31"/>
      <c r="W31" s="31"/>
      <c r="X31" s="31"/>
      <c r="Y31" s="31"/>
      <c r="Z31" s="31"/>
    </row>
    <row r="32" spans="1:26" s="30" customFormat="1" x14ac:dyDescent="0.15">
      <c r="A32"/>
      <c r="B32"/>
      <c r="C32"/>
      <c r="D32"/>
      <c r="E32"/>
      <c r="F32"/>
      <c r="G32"/>
      <c r="H32" s="29"/>
      <c r="I32"/>
      <c r="J32"/>
      <c r="K32"/>
      <c r="L32"/>
      <c r="M32"/>
      <c r="O32"/>
      <c r="R32" s="31" t="b">
        <v>0</v>
      </c>
      <c r="S32" s="31"/>
      <c r="T32" s="31"/>
      <c r="U32" s="31"/>
      <c r="V32" s="31"/>
      <c r="W32" s="31"/>
      <c r="X32" s="31"/>
      <c r="Y32" s="31"/>
      <c r="Z32" s="31"/>
    </row>
    <row r="33" spans="1:26" s="30" customFormat="1" ht="30" customHeight="1" x14ac:dyDescent="0.15">
      <c r="A33"/>
      <c r="B33" s="2" t="s">
        <v>100</v>
      </c>
      <c r="C33" s="265"/>
      <c r="D33" s="266"/>
      <c r="E33" s="266"/>
      <c r="F33" s="266"/>
      <c r="G33" s="266"/>
      <c r="H33" s="266"/>
      <c r="I33" s="266"/>
      <c r="J33" s="266"/>
      <c r="K33" s="266"/>
      <c r="L33" s="266"/>
      <c r="M33" s="267"/>
      <c r="N33" s="112"/>
      <c r="O33" s="112"/>
      <c r="R33" s="31" t="b">
        <v>0</v>
      </c>
      <c r="S33" s="31"/>
      <c r="T33" s="31"/>
      <c r="U33" s="31"/>
      <c r="V33" s="31"/>
      <c r="W33" s="31"/>
      <c r="X33" s="31"/>
      <c r="Y33" s="31"/>
      <c r="Z33" s="31"/>
    </row>
    <row r="34" spans="1:26" s="30" customFormat="1" ht="30" customHeight="1" x14ac:dyDescent="0.15">
      <c r="A34"/>
      <c r="B34"/>
      <c r="C34" s="268"/>
      <c r="D34" s="269"/>
      <c r="E34" s="269"/>
      <c r="F34" s="269"/>
      <c r="G34" s="269"/>
      <c r="H34" s="269"/>
      <c r="I34" s="269"/>
      <c r="J34" s="269"/>
      <c r="K34" s="269"/>
      <c r="L34" s="269"/>
      <c r="M34" s="270"/>
      <c r="N34" s="112"/>
      <c r="O34" s="112"/>
      <c r="R34" s="31" t="b">
        <v>0</v>
      </c>
      <c r="S34" s="31"/>
      <c r="T34" s="31"/>
      <c r="U34" s="31"/>
      <c r="V34" s="31"/>
      <c r="W34" s="31"/>
      <c r="X34" s="31"/>
      <c r="Y34" s="31"/>
      <c r="Z34" s="31"/>
    </row>
    <row r="35" spans="1:26" s="30" customFormat="1" ht="30" customHeight="1" x14ac:dyDescent="0.15">
      <c r="A35"/>
      <c r="B35"/>
      <c r="C35" s="237"/>
      <c r="D35" s="238"/>
      <c r="E35" s="238"/>
      <c r="F35" s="238"/>
      <c r="G35" s="238"/>
      <c r="H35" s="238"/>
      <c r="I35" s="238"/>
      <c r="J35" s="238"/>
      <c r="K35" s="238"/>
      <c r="L35" s="238"/>
      <c r="M35" s="271"/>
      <c r="N35" s="112"/>
      <c r="O35" s="112"/>
      <c r="R35" s="31" t="b">
        <v>0</v>
      </c>
      <c r="S35" s="31"/>
      <c r="T35" s="31"/>
      <c r="U35" s="31"/>
      <c r="V35" s="31"/>
      <c r="W35" s="31"/>
      <c r="X35" s="31"/>
      <c r="Y35" s="31"/>
      <c r="Z35" s="31"/>
    </row>
    <row r="36" spans="1:26" s="30" customFormat="1" ht="20.100000000000001" customHeight="1" x14ac:dyDescent="0.15">
      <c r="A36"/>
      <c r="B36"/>
      <c r="C36" s="128"/>
      <c r="D36" s="128"/>
      <c r="E36" s="128"/>
      <c r="F36" s="128"/>
      <c r="G36" s="128"/>
      <c r="H36" s="128"/>
      <c r="I36" s="128"/>
      <c r="J36" s="128"/>
      <c r="K36" s="128"/>
      <c r="L36" s="128"/>
      <c r="M36" s="128"/>
      <c r="N36" s="112"/>
      <c r="O36" s="112"/>
      <c r="R36" s="31"/>
      <c r="S36" s="31"/>
      <c r="T36" s="31"/>
      <c r="U36" s="31"/>
      <c r="V36" s="31"/>
      <c r="W36" s="31"/>
      <c r="X36" s="31"/>
      <c r="Y36" s="31"/>
      <c r="Z36" s="31"/>
    </row>
    <row r="37" spans="1:26" ht="14.25" x14ac:dyDescent="0.15">
      <c r="B37" s="154" t="s">
        <v>101</v>
      </c>
      <c r="C37" s="29"/>
      <c r="Q37" s="11"/>
      <c r="R37" t="b">
        <v>0</v>
      </c>
    </row>
    <row r="38" spans="1:26" ht="20.100000000000001" customHeight="1" x14ac:dyDescent="0.15">
      <c r="B38" s="272" t="s">
        <v>102</v>
      </c>
      <c r="C38" s="273"/>
      <c r="D38" s="273"/>
      <c r="E38" s="273"/>
      <c r="F38" s="35"/>
      <c r="G38" s="272" t="s">
        <v>103</v>
      </c>
      <c r="H38" s="273"/>
      <c r="I38" s="273"/>
      <c r="J38" s="273"/>
      <c r="K38" s="273"/>
      <c r="L38" s="273"/>
      <c r="M38" s="274"/>
      <c r="Q38" s="11"/>
      <c r="R38" t="b">
        <v>0</v>
      </c>
    </row>
    <row r="39" spans="1:26" ht="20.100000000000001" customHeight="1" x14ac:dyDescent="0.15">
      <c r="B39" s="32"/>
      <c r="C39" s="34"/>
      <c r="D39" s="33"/>
      <c r="E39" s="34"/>
      <c r="F39" s="35"/>
      <c r="G39" s="32"/>
      <c r="H39" s="34"/>
      <c r="I39" s="34"/>
      <c r="J39" s="34"/>
      <c r="K39" s="34"/>
      <c r="L39" s="34"/>
      <c r="M39" s="129"/>
      <c r="Q39" s="11"/>
      <c r="R39" t="b">
        <v>0</v>
      </c>
    </row>
    <row r="40" spans="1:26" ht="20.100000000000001" customHeight="1" x14ac:dyDescent="0.15">
      <c r="B40" s="35"/>
      <c r="F40" s="35"/>
      <c r="G40" s="35"/>
      <c r="M40" s="130"/>
      <c r="Q40" s="11"/>
      <c r="R40" t="b">
        <v>0</v>
      </c>
    </row>
    <row r="41" spans="1:26" ht="20.100000000000001" customHeight="1" x14ac:dyDescent="0.15">
      <c r="B41" s="35"/>
      <c r="F41" s="35"/>
      <c r="G41" s="35"/>
      <c r="M41" s="130"/>
      <c r="Q41" s="11"/>
      <c r="R41" s="243"/>
      <c r="S41" s="243"/>
      <c r="T41" s="243"/>
      <c r="U41" s="243"/>
      <c r="V41" s="243"/>
      <c r="W41" s="243"/>
      <c r="X41" s="243"/>
      <c r="Y41" s="243"/>
      <c r="Z41" s="243"/>
    </row>
    <row r="42" spans="1:26" ht="20.100000000000001" customHeight="1" x14ac:dyDescent="0.15">
      <c r="B42" s="35"/>
      <c r="D42" s="29"/>
      <c r="F42" s="35"/>
      <c r="G42" s="35"/>
      <c r="M42" s="130"/>
      <c r="Q42" s="11"/>
    </row>
    <row r="43" spans="1:26" ht="20.100000000000001" customHeight="1" x14ac:dyDescent="0.15">
      <c r="B43" s="237" t="s">
        <v>104</v>
      </c>
      <c r="C43" s="238"/>
      <c r="D43" s="238"/>
      <c r="E43" s="238"/>
      <c r="F43" s="35"/>
      <c r="G43" s="237" t="s">
        <v>105</v>
      </c>
      <c r="H43" s="238"/>
      <c r="I43" s="238"/>
      <c r="J43" s="238"/>
      <c r="K43" s="238"/>
      <c r="L43" s="238"/>
      <c r="M43" s="271"/>
      <c r="Q43" s="11"/>
    </row>
    <row r="44" spans="1:26" ht="20.100000000000001" customHeight="1" x14ac:dyDescent="0.15">
      <c r="E44" s="113"/>
      <c r="F44" s="113"/>
      <c r="G44" s="113"/>
      <c r="H44" s="113"/>
      <c r="I44" s="113"/>
      <c r="J44" s="113"/>
      <c r="K44" s="113"/>
      <c r="Q44" s="11"/>
    </row>
    <row r="45" spans="1:26" ht="14.25" x14ac:dyDescent="0.15">
      <c r="B45" s="155" t="s">
        <v>106</v>
      </c>
      <c r="C45" s="36"/>
      <c r="Q45" s="11"/>
    </row>
    <row r="46" spans="1:26" ht="150" customHeight="1" x14ac:dyDescent="0.15">
      <c r="B46" s="275"/>
      <c r="C46" s="275"/>
      <c r="D46" s="275"/>
      <c r="E46" s="275"/>
      <c r="F46" s="275"/>
      <c r="G46" s="275"/>
      <c r="H46" s="275"/>
      <c r="I46" s="275"/>
      <c r="J46" s="275"/>
      <c r="K46" s="275"/>
      <c r="L46" s="275"/>
      <c r="M46" s="275"/>
      <c r="Q46" s="11"/>
    </row>
    <row r="47" spans="1:26" ht="20.100000000000001" customHeight="1" x14ac:dyDescent="0.15">
      <c r="E47" s="113"/>
      <c r="F47" s="113"/>
      <c r="G47" s="113"/>
      <c r="H47" s="113"/>
      <c r="I47" s="113"/>
      <c r="J47" s="113"/>
      <c r="K47" s="113"/>
      <c r="Q47" s="11"/>
    </row>
    <row r="48" spans="1:26" ht="14.25" x14ac:dyDescent="0.15">
      <c r="B48" s="154" t="s">
        <v>192</v>
      </c>
      <c r="C48" s="29"/>
      <c r="Q48" s="11"/>
      <c r="R48" s="243"/>
      <c r="S48" s="243"/>
      <c r="T48" s="243"/>
      <c r="U48" s="243"/>
      <c r="V48" s="243"/>
      <c r="W48" s="243"/>
      <c r="X48" s="243"/>
      <c r="Y48" s="243"/>
      <c r="Z48" s="243"/>
    </row>
    <row r="49" spans="2:13" ht="150" customHeight="1" x14ac:dyDescent="0.15">
      <c r="B49" s="275"/>
      <c r="C49" s="275"/>
      <c r="D49" s="275"/>
      <c r="E49" s="275"/>
      <c r="F49" s="275"/>
      <c r="G49" s="275"/>
      <c r="H49" s="275"/>
      <c r="I49" s="275"/>
      <c r="J49" s="275"/>
      <c r="K49" s="275"/>
      <c r="L49" s="275"/>
      <c r="M49" s="275"/>
    </row>
    <row r="50" spans="2:13" ht="6" customHeight="1" x14ac:dyDescent="0.15">
      <c r="E50" s="113"/>
      <c r="F50" s="113"/>
      <c r="G50" s="113"/>
      <c r="H50" s="113"/>
      <c r="I50" s="113"/>
      <c r="J50" s="113"/>
      <c r="K50" s="113"/>
    </row>
    <row r="51" spans="2:13" ht="6" customHeight="1" x14ac:dyDescent="0.15">
      <c r="E51" s="113"/>
      <c r="F51" s="113"/>
      <c r="G51" s="113"/>
      <c r="H51" s="113"/>
      <c r="I51" s="113"/>
      <c r="J51" s="113"/>
      <c r="K51" s="113"/>
    </row>
    <row r="52" spans="2:13" s="37" customFormat="1" ht="18.75" customHeight="1" x14ac:dyDescent="0.15">
      <c r="B52" s="1" t="s">
        <v>193</v>
      </c>
      <c r="C52"/>
    </row>
    <row r="53" spans="2:13" s="37" customFormat="1" ht="12.75" customHeight="1" x14ac:dyDescent="0.15">
      <c r="B53" s="1"/>
      <c r="C53"/>
    </row>
    <row r="54" spans="2:13" s="37" customFormat="1" ht="14.25" x14ac:dyDescent="0.15">
      <c r="B54" s="154" t="s">
        <v>194</v>
      </c>
      <c r="C54" s="29"/>
      <c r="D54" s="131"/>
    </row>
    <row r="55" spans="2:13" s="37" customFormat="1" ht="20.100000000000001" customHeight="1" x14ac:dyDescent="0.15">
      <c r="B55" s="296" t="s">
        <v>107</v>
      </c>
      <c r="C55" s="297"/>
      <c r="D55" s="297" t="s">
        <v>108</v>
      </c>
      <c r="E55" s="300" t="s">
        <v>109</v>
      </c>
      <c r="F55" s="301"/>
      <c r="G55" s="301"/>
      <c r="H55" s="301"/>
      <c r="I55" s="302"/>
      <c r="J55" s="276" t="s">
        <v>110</v>
      </c>
      <c r="K55" s="303" t="s">
        <v>111</v>
      </c>
      <c r="L55" s="276" t="s">
        <v>112</v>
      </c>
    </row>
    <row r="56" spans="2:13" s="37" customFormat="1" ht="20.100000000000001" customHeight="1" x14ac:dyDescent="0.15">
      <c r="B56" s="298"/>
      <c r="C56" s="299"/>
      <c r="D56" s="299"/>
      <c r="E56" s="204" t="s">
        <v>113</v>
      </c>
      <c r="F56" s="278" t="s">
        <v>114</v>
      </c>
      <c r="G56" s="279"/>
      <c r="H56" s="279"/>
      <c r="I56" s="280"/>
      <c r="J56" s="277"/>
      <c r="K56" s="304"/>
      <c r="L56" s="277"/>
    </row>
    <row r="57" spans="2:13" s="37" customFormat="1" ht="20.100000000000001" customHeight="1" x14ac:dyDescent="0.15">
      <c r="B57" s="281" t="s">
        <v>115</v>
      </c>
      <c r="C57" s="163" t="s">
        <v>116</v>
      </c>
      <c r="D57" s="164"/>
      <c r="E57" s="165"/>
      <c r="F57" s="284">
        <f>E57*12</f>
        <v>0</v>
      </c>
      <c r="G57" s="285"/>
      <c r="H57" s="285"/>
      <c r="I57" s="286"/>
      <c r="J57" s="166"/>
      <c r="K57" s="167">
        <f>$D$57*$F$57*$J$57/60</f>
        <v>0</v>
      </c>
      <c r="L57" s="168" t="e">
        <f>($F$57*$J$57/60)/$D$57</f>
        <v>#DIV/0!</v>
      </c>
    </row>
    <row r="58" spans="2:13" s="37" customFormat="1" ht="20.100000000000001" customHeight="1" x14ac:dyDescent="0.15">
      <c r="B58" s="282"/>
      <c r="C58" s="169" t="s">
        <v>117</v>
      </c>
      <c r="D58" s="170"/>
      <c r="E58" s="171"/>
      <c r="F58" s="287">
        <f t="shared" ref="F58:F65" si="0">E58*12</f>
        <v>0</v>
      </c>
      <c r="G58" s="288"/>
      <c r="H58" s="288"/>
      <c r="I58" s="289"/>
      <c r="J58" s="172"/>
      <c r="K58" s="173">
        <f>$D$58*$F$58*$J$58/60</f>
        <v>0</v>
      </c>
      <c r="L58" s="174" t="e">
        <f>($F$58*$J$58/60)/$D$58</f>
        <v>#DIV/0!</v>
      </c>
    </row>
    <row r="59" spans="2:13" s="37" customFormat="1" ht="20.100000000000001" customHeight="1" x14ac:dyDescent="0.15">
      <c r="B59" s="282"/>
      <c r="C59" s="169" t="s">
        <v>118</v>
      </c>
      <c r="D59" s="170"/>
      <c r="E59" s="171"/>
      <c r="F59" s="287">
        <f t="shared" si="0"/>
        <v>0</v>
      </c>
      <c r="G59" s="288"/>
      <c r="H59" s="288"/>
      <c r="I59" s="289"/>
      <c r="J59" s="172"/>
      <c r="K59" s="173">
        <f>$D$59*$F$59*$J$59/60</f>
        <v>0</v>
      </c>
      <c r="L59" s="174" t="e">
        <f>($F$59*$J$59/60)/$D$59</f>
        <v>#DIV/0!</v>
      </c>
    </row>
    <row r="60" spans="2:13" s="37" customFormat="1" ht="20.100000000000001" customHeight="1" x14ac:dyDescent="0.15">
      <c r="B60" s="282"/>
      <c r="C60" s="169" t="s">
        <v>119</v>
      </c>
      <c r="D60" s="170"/>
      <c r="E60" s="171"/>
      <c r="F60" s="290">
        <f t="shared" si="0"/>
        <v>0</v>
      </c>
      <c r="G60" s="291"/>
      <c r="H60" s="291"/>
      <c r="I60" s="292"/>
      <c r="J60" s="172"/>
      <c r="K60" s="173">
        <f>$D$60*$F$60*$J$60/60</f>
        <v>0</v>
      </c>
      <c r="L60" s="174" t="e">
        <f>($F$60*$J$60/60)/$D$60</f>
        <v>#DIV/0!</v>
      </c>
    </row>
    <row r="61" spans="2:13" s="37" customFormat="1" ht="20.100000000000001" customHeight="1" x14ac:dyDescent="0.15">
      <c r="B61" s="283"/>
      <c r="C61" s="175" t="s">
        <v>120</v>
      </c>
      <c r="D61" s="176"/>
      <c r="E61" s="177"/>
      <c r="F61" s="293">
        <f t="shared" si="0"/>
        <v>0</v>
      </c>
      <c r="G61" s="294"/>
      <c r="H61" s="294"/>
      <c r="I61" s="295"/>
      <c r="J61" s="178"/>
      <c r="K61" s="179">
        <f>$D$61*$F$61*$J$61/60</f>
        <v>0</v>
      </c>
      <c r="L61" s="180" t="e">
        <f>($F$61*$J$61/60)/$D$61</f>
        <v>#DIV/0!</v>
      </c>
    </row>
    <row r="62" spans="2:13" s="37" customFormat="1" ht="20.100000000000001" customHeight="1" x14ac:dyDescent="0.15">
      <c r="B62" s="282" t="s">
        <v>121</v>
      </c>
      <c r="C62" s="181" t="s">
        <v>122</v>
      </c>
      <c r="D62" s="182"/>
      <c r="E62" s="183"/>
      <c r="F62" s="290">
        <f t="shared" si="0"/>
        <v>0</v>
      </c>
      <c r="G62" s="291"/>
      <c r="H62" s="291"/>
      <c r="I62" s="292"/>
      <c r="J62" s="184"/>
      <c r="K62" s="185">
        <f>$D$62*$F$62*$J$62/60</f>
        <v>0</v>
      </c>
      <c r="L62" s="186" t="e">
        <f>($F$62*$J$62/60)/$D$62</f>
        <v>#DIV/0!</v>
      </c>
    </row>
    <row r="63" spans="2:13" s="37" customFormat="1" ht="20.100000000000001" customHeight="1" x14ac:dyDescent="0.15">
      <c r="B63" s="282"/>
      <c r="C63" s="169" t="s">
        <v>123</v>
      </c>
      <c r="D63" s="170"/>
      <c r="E63" s="171"/>
      <c r="F63" s="290">
        <f t="shared" si="0"/>
        <v>0</v>
      </c>
      <c r="G63" s="291"/>
      <c r="H63" s="291"/>
      <c r="I63" s="292"/>
      <c r="J63" s="172"/>
      <c r="K63" s="173">
        <f>$D$63*$F$63*$J$63/60</f>
        <v>0</v>
      </c>
      <c r="L63" s="174" t="e">
        <f>($F$63*$J$63/60)/$D$63</f>
        <v>#DIV/0!</v>
      </c>
    </row>
    <row r="64" spans="2:13" s="37" customFormat="1" ht="20.100000000000001" customHeight="1" x14ac:dyDescent="0.15">
      <c r="B64" s="282"/>
      <c r="C64" s="169" t="s">
        <v>124</v>
      </c>
      <c r="D64" s="170"/>
      <c r="E64" s="171"/>
      <c r="F64" s="287">
        <f t="shared" si="0"/>
        <v>0</v>
      </c>
      <c r="G64" s="288"/>
      <c r="H64" s="288"/>
      <c r="I64" s="289"/>
      <c r="J64" s="172"/>
      <c r="K64" s="173">
        <f>$D$64*$F$64*$J$64/60</f>
        <v>0</v>
      </c>
      <c r="L64" s="174" t="e">
        <f>($F$64*$J$64/60)/$D$64</f>
        <v>#DIV/0!</v>
      </c>
    </row>
    <row r="65" spans="2:12" s="37" customFormat="1" ht="20.100000000000001" customHeight="1" x14ac:dyDescent="0.15">
      <c r="B65" s="283"/>
      <c r="C65" s="169" t="s">
        <v>125</v>
      </c>
      <c r="D65" s="170"/>
      <c r="E65" s="171"/>
      <c r="F65" s="290">
        <f t="shared" si="0"/>
        <v>0</v>
      </c>
      <c r="G65" s="291"/>
      <c r="H65" s="291"/>
      <c r="I65" s="292"/>
      <c r="J65" s="172"/>
      <c r="K65" s="187">
        <f>$D$65*$F$65*$J$65/60</f>
        <v>0</v>
      </c>
      <c r="L65" s="188" t="e">
        <f>($F$65*$J$65/60)/$D$65</f>
        <v>#DIV/0!</v>
      </c>
    </row>
    <row r="66" spans="2:12" s="37" customFormat="1" ht="20.100000000000001" customHeight="1" x14ac:dyDescent="0.15">
      <c r="B66" s="306"/>
      <c r="C66" s="307"/>
      <c r="D66" s="307"/>
      <c r="E66" s="189">
        <f>SUM(E57:E65)</f>
        <v>0</v>
      </c>
      <c r="F66" s="308">
        <f>SUM(F57:I65)</f>
        <v>0</v>
      </c>
      <c r="G66" s="309"/>
      <c r="H66" s="309"/>
      <c r="I66" s="310"/>
      <c r="J66" s="190">
        <f>SUM(J57:J65)</f>
        <v>0</v>
      </c>
      <c r="K66" s="191">
        <f>SUM(K57:K65)</f>
        <v>0</v>
      </c>
      <c r="L66" s="192" t="e">
        <f>SUM(L57:L65)</f>
        <v>#DIV/0!</v>
      </c>
    </row>
    <row r="67" spans="2:12" s="37" customFormat="1" ht="15.75" customHeight="1" x14ac:dyDescent="0.15">
      <c r="B67" s="133"/>
      <c r="C67" s="133"/>
      <c r="D67" s="133"/>
      <c r="E67" s="158"/>
      <c r="F67" s="159"/>
      <c r="G67" s="159"/>
      <c r="H67" s="159"/>
      <c r="I67" s="159"/>
      <c r="J67" s="160"/>
      <c r="K67" s="161"/>
      <c r="L67" s="162"/>
    </row>
    <row r="68" spans="2:12" s="37" customFormat="1" ht="14.25" x14ac:dyDescent="0.15">
      <c r="B68" s="154" t="s">
        <v>195</v>
      </c>
      <c r="C68" s="29"/>
    </row>
    <row r="69" spans="2:12" s="37" customFormat="1" ht="20.100000000000001" customHeight="1" x14ac:dyDescent="0.15">
      <c r="B69" s="296" t="s">
        <v>107</v>
      </c>
      <c r="C69" s="297"/>
      <c r="D69" s="297" t="s">
        <v>126</v>
      </c>
      <c r="E69" s="300" t="s">
        <v>109</v>
      </c>
      <c r="F69" s="301"/>
      <c r="G69" s="301"/>
      <c r="H69" s="301"/>
      <c r="I69" s="302"/>
      <c r="J69" s="276" t="s">
        <v>127</v>
      </c>
      <c r="K69" s="303" t="s">
        <v>128</v>
      </c>
      <c r="L69" s="276" t="s">
        <v>129</v>
      </c>
    </row>
    <row r="70" spans="2:12" s="37" customFormat="1" ht="20.100000000000001" customHeight="1" x14ac:dyDescent="0.15">
      <c r="B70" s="298"/>
      <c r="C70" s="299"/>
      <c r="D70" s="299"/>
      <c r="E70" s="204" t="s">
        <v>113</v>
      </c>
      <c r="F70" s="278" t="s">
        <v>114</v>
      </c>
      <c r="G70" s="279"/>
      <c r="H70" s="279"/>
      <c r="I70" s="280"/>
      <c r="J70" s="305"/>
      <c r="K70" s="304"/>
      <c r="L70" s="305"/>
    </row>
    <row r="71" spans="2:12" s="37" customFormat="1" ht="20.100000000000001" customHeight="1" x14ac:dyDescent="0.15">
      <c r="B71" s="281" t="s">
        <v>115</v>
      </c>
      <c r="C71" s="163" t="s">
        <v>116</v>
      </c>
      <c r="D71" s="164"/>
      <c r="E71" s="165"/>
      <c r="F71" s="284">
        <f>E71*12</f>
        <v>0</v>
      </c>
      <c r="G71" s="285"/>
      <c r="H71" s="285"/>
      <c r="I71" s="286"/>
      <c r="J71" s="166"/>
      <c r="K71" s="167">
        <f>$D$71*$F$71*$J$71/60</f>
        <v>0</v>
      </c>
      <c r="L71" s="168" t="e">
        <f>($F$71*$J$71/60)/$D$71</f>
        <v>#DIV/0!</v>
      </c>
    </row>
    <row r="72" spans="2:12" s="37" customFormat="1" ht="20.100000000000001" customHeight="1" x14ac:dyDescent="0.15">
      <c r="B72" s="282"/>
      <c r="C72" s="169" t="s">
        <v>117</v>
      </c>
      <c r="D72" s="170"/>
      <c r="E72" s="171"/>
      <c r="F72" s="287">
        <f t="shared" ref="F72:F79" si="1">E72*12</f>
        <v>0</v>
      </c>
      <c r="G72" s="288"/>
      <c r="H72" s="288"/>
      <c r="I72" s="289"/>
      <c r="J72" s="172"/>
      <c r="K72" s="173">
        <f>$D$72*$F$72*$J$72/60</f>
        <v>0</v>
      </c>
      <c r="L72" s="174" t="e">
        <f>($F$72*$J$72/60)/$D$72</f>
        <v>#DIV/0!</v>
      </c>
    </row>
    <row r="73" spans="2:12" s="37" customFormat="1" ht="20.100000000000001" customHeight="1" x14ac:dyDescent="0.15">
      <c r="B73" s="282"/>
      <c r="C73" s="169" t="s">
        <v>118</v>
      </c>
      <c r="D73" s="170"/>
      <c r="E73" s="171"/>
      <c r="F73" s="287">
        <f t="shared" si="1"/>
        <v>0</v>
      </c>
      <c r="G73" s="288"/>
      <c r="H73" s="288"/>
      <c r="I73" s="289"/>
      <c r="J73" s="172"/>
      <c r="K73" s="173">
        <f>$D$73*$F$73*$J$73/60</f>
        <v>0</v>
      </c>
      <c r="L73" s="174" t="e">
        <f>($F$73*$J$73/60)/$D$73</f>
        <v>#DIV/0!</v>
      </c>
    </row>
    <row r="74" spans="2:12" s="37" customFormat="1" ht="20.100000000000001" customHeight="1" x14ac:dyDescent="0.15">
      <c r="B74" s="282"/>
      <c r="C74" s="169" t="s">
        <v>119</v>
      </c>
      <c r="D74" s="170"/>
      <c r="E74" s="171"/>
      <c r="F74" s="290">
        <f t="shared" si="1"/>
        <v>0</v>
      </c>
      <c r="G74" s="291"/>
      <c r="H74" s="291"/>
      <c r="I74" s="292"/>
      <c r="J74" s="172"/>
      <c r="K74" s="173">
        <f>$D$74*$F$74*$J$74/60</f>
        <v>0</v>
      </c>
      <c r="L74" s="174" t="e">
        <f>($F$74*$J$74/60)/$D$74</f>
        <v>#DIV/0!</v>
      </c>
    </row>
    <row r="75" spans="2:12" s="37" customFormat="1" ht="20.100000000000001" customHeight="1" x14ac:dyDescent="0.15">
      <c r="B75" s="283"/>
      <c r="C75" s="175" t="s">
        <v>120</v>
      </c>
      <c r="D75" s="176"/>
      <c r="E75" s="177"/>
      <c r="F75" s="293">
        <f t="shared" si="1"/>
        <v>0</v>
      </c>
      <c r="G75" s="294"/>
      <c r="H75" s="294"/>
      <c r="I75" s="295"/>
      <c r="J75" s="178"/>
      <c r="K75" s="179">
        <f>$D$75*$F$75*$J$75/60</f>
        <v>0</v>
      </c>
      <c r="L75" s="180" t="e">
        <f>($F$75*$J$75/60)/$D$75</f>
        <v>#DIV/0!</v>
      </c>
    </row>
    <row r="76" spans="2:12" s="37" customFormat="1" ht="20.100000000000001" customHeight="1" x14ac:dyDescent="0.15">
      <c r="B76" s="282" t="s">
        <v>121</v>
      </c>
      <c r="C76" s="181" t="s">
        <v>122</v>
      </c>
      <c r="D76" s="182"/>
      <c r="E76" s="183"/>
      <c r="F76" s="290">
        <f t="shared" si="1"/>
        <v>0</v>
      </c>
      <c r="G76" s="291"/>
      <c r="H76" s="291"/>
      <c r="I76" s="292"/>
      <c r="J76" s="184"/>
      <c r="K76" s="185">
        <f>$D$76*$F$76*$J$76/60</f>
        <v>0</v>
      </c>
      <c r="L76" s="186" t="e">
        <f>($F$76*$J$76/60)/$D$76</f>
        <v>#DIV/0!</v>
      </c>
    </row>
    <row r="77" spans="2:12" s="37" customFormat="1" ht="20.100000000000001" customHeight="1" x14ac:dyDescent="0.15">
      <c r="B77" s="282"/>
      <c r="C77" s="169" t="s">
        <v>123</v>
      </c>
      <c r="D77" s="170"/>
      <c r="E77" s="171"/>
      <c r="F77" s="290">
        <f t="shared" si="1"/>
        <v>0</v>
      </c>
      <c r="G77" s="291"/>
      <c r="H77" s="291"/>
      <c r="I77" s="292"/>
      <c r="J77" s="172"/>
      <c r="K77" s="173">
        <f>$D$77*$F$77*$J$77/60</f>
        <v>0</v>
      </c>
      <c r="L77" s="174" t="e">
        <f>($F$77*$J$77/60)/$D$77</f>
        <v>#DIV/0!</v>
      </c>
    </row>
    <row r="78" spans="2:12" s="37" customFormat="1" ht="20.100000000000001" customHeight="1" x14ac:dyDescent="0.15">
      <c r="B78" s="282"/>
      <c r="C78" s="169" t="s">
        <v>124</v>
      </c>
      <c r="D78" s="170"/>
      <c r="E78" s="171"/>
      <c r="F78" s="287">
        <f t="shared" si="1"/>
        <v>0</v>
      </c>
      <c r="G78" s="288"/>
      <c r="H78" s="288"/>
      <c r="I78" s="289"/>
      <c r="J78" s="172"/>
      <c r="K78" s="173">
        <f>$D$78*$F$78*$J$78/60</f>
        <v>0</v>
      </c>
      <c r="L78" s="174" t="e">
        <f>($F$78*$J$78/60)/$D$78</f>
        <v>#DIV/0!</v>
      </c>
    </row>
    <row r="79" spans="2:12" s="37" customFormat="1" ht="20.100000000000001" customHeight="1" x14ac:dyDescent="0.15">
      <c r="B79" s="283"/>
      <c r="C79" s="169" t="s">
        <v>125</v>
      </c>
      <c r="D79" s="170"/>
      <c r="E79" s="171"/>
      <c r="F79" s="290">
        <f t="shared" si="1"/>
        <v>0</v>
      </c>
      <c r="G79" s="291"/>
      <c r="H79" s="291"/>
      <c r="I79" s="292"/>
      <c r="J79" s="172"/>
      <c r="K79" s="187">
        <f>$D$79*$F$79*$J$79/60</f>
        <v>0</v>
      </c>
      <c r="L79" s="188" t="e">
        <f>($F$79*$J$79/60)/$D$79</f>
        <v>#DIV/0!</v>
      </c>
    </row>
    <row r="80" spans="2:12" s="37" customFormat="1" ht="20.100000000000001" customHeight="1" x14ac:dyDescent="0.15">
      <c r="B80" s="306"/>
      <c r="C80" s="307"/>
      <c r="D80" s="307"/>
      <c r="E80" s="189">
        <f>SUM(E71:E79)</f>
        <v>0</v>
      </c>
      <c r="F80" s="308">
        <f>SUM(F71:I79)</f>
        <v>0</v>
      </c>
      <c r="G80" s="309"/>
      <c r="H80" s="309"/>
      <c r="I80" s="310"/>
      <c r="J80" s="190">
        <f>SUM(J71:J79)</f>
        <v>0</v>
      </c>
      <c r="K80" s="191">
        <f>SUM(K71:K79)</f>
        <v>0</v>
      </c>
      <c r="L80" s="192" t="e">
        <f>SUM(L71:L79)</f>
        <v>#DIV/0!</v>
      </c>
    </row>
    <row r="81" spans="2:13" s="37" customFormat="1" ht="9" customHeight="1" x14ac:dyDescent="0.15"/>
    <row r="82" spans="2:13" s="37" customFormat="1" ht="20.100000000000001" customHeight="1" x14ac:dyDescent="0.15">
      <c r="J82" s="28" t="s">
        <v>130</v>
      </c>
    </row>
    <row r="83" spans="2:13" s="37" customFormat="1" ht="20.100000000000001" customHeight="1" x14ac:dyDescent="0.15">
      <c r="D83" s="132"/>
      <c r="L83" s="193" t="e">
        <f>($K$66-$K$80)/$K$66</f>
        <v>#DIV/0!</v>
      </c>
    </row>
    <row r="84" spans="2:13" s="37" customFormat="1" x14ac:dyDescent="0.15">
      <c r="B84" s="29"/>
      <c r="C84" s="29"/>
      <c r="D84" s="132"/>
    </row>
    <row r="85" spans="2:13" s="37" customFormat="1" ht="9" customHeight="1" x14ac:dyDescent="0.15">
      <c r="D85" s="132"/>
    </row>
    <row r="86" spans="2:13" s="37" customFormat="1" x14ac:dyDescent="0.15">
      <c r="B86" s="29"/>
      <c r="C86" s="29"/>
    </row>
    <row r="87" spans="2:13" s="37" customFormat="1" x14ac:dyDescent="0.15">
      <c r="B87" s="29"/>
      <c r="C87" s="29"/>
    </row>
    <row r="88" spans="2:13" s="37" customFormat="1" ht="18.75" customHeight="1" x14ac:dyDescent="0.15">
      <c r="B88" s="154" t="s">
        <v>131</v>
      </c>
      <c r="C88" s="29"/>
      <c r="D88"/>
      <c r="E88"/>
      <c r="F88"/>
      <c r="G88"/>
      <c r="H88"/>
      <c r="I88"/>
      <c r="J88"/>
      <c r="K88"/>
      <c r="L88"/>
      <c r="M88"/>
    </row>
    <row r="89" spans="2:13" s="37" customFormat="1" ht="150" customHeight="1" x14ac:dyDescent="0.15">
      <c r="B89" s="311"/>
      <c r="C89" s="311"/>
      <c r="D89" s="311"/>
      <c r="E89" s="311"/>
      <c r="F89" s="311"/>
      <c r="G89" s="311"/>
      <c r="H89" s="311"/>
      <c r="I89" s="311"/>
      <c r="J89" s="311"/>
      <c r="K89" s="311"/>
      <c r="L89" s="311"/>
      <c r="M89" s="311"/>
    </row>
    <row r="90" spans="2:13" s="37" customFormat="1" x14ac:dyDescent="0.15">
      <c r="B90" s="133"/>
      <c r="C90" s="133"/>
      <c r="D90" s="134"/>
      <c r="E90" s="134"/>
      <c r="F90" s="134"/>
      <c r="G90" s="134"/>
    </row>
    <row r="91" spans="2:13" s="37" customFormat="1" x14ac:dyDescent="0.15">
      <c r="B91" s="133"/>
      <c r="C91" s="133"/>
      <c r="D91" s="134"/>
      <c r="E91" s="134"/>
      <c r="F91" s="134"/>
      <c r="G91" s="134"/>
    </row>
    <row r="92" spans="2:13" s="37" customFormat="1" x14ac:dyDescent="0.15">
      <c r="B92" s="133"/>
      <c r="C92" s="133"/>
      <c r="D92" s="134"/>
      <c r="E92" s="134"/>
      <c r="F92" s="134"/>
      <c r="G92" s="134"/>
    </row>
    <row r="93" spans="2:13" s="37" customFormat="1" x14ac:dyDescent="0.15">
      <c r="B93" s="135"/>
      <c r="C93" s="135"/>
      <c r="D93" s="134"/>
      <c r="E93" s="134"/>
      <c r="F93" s="134"/>
      <c r="G93" s="134"/>
    </row>
    <row r="94" spans="2:13" s="37" customFormat="1" x14ac:dyDescent="0.15">
      <c r="B94" s="29"/>
      <c r="C94" s="29"/>
    </row>
    <row r="95" spans="2:13" s="37" customFormat="1" ht="18.75" customHeight="1" x14ac:dyDescent="0.15">
      <c r="B95" s="312"/>
      <c r="C95" s="136"/>
      <c r="D95" s="312"/>
      <c r="E95" s="312"/>
      <c r="F95" s="136"/>
      <c r="G95" s="136"/>
    </row>
    <row r="96" spans="2:13" s="37" customFormat="1" x14ac:dyDescent="0.15">
      <c r="B96" s="312"/>
      <c r="C96" s="136"/>
      <c r="D96" s="136"/>
      <c r="E96" s="137"/>
      <c r="F96" s="137"/>
      <c r="G96" s="137"/>
    </row>
    <row r="97" spans="2:7" s="37" customFormat="1" x14ac:dyDescent="0.15">
      <c r="B97" s="133"/>
      <c r="C97" s="133"/>
      <c r="D97" s="134"/>
      <c r="E97" s="134"/>
      <c r="F97" s="134"/>
      <c r="G97" s="134"/>
    </row>
    <row r="98" spans="2:7" s="37" customFormat="1" x14ac:dyDescent="0.15">
      <c r="B98" s="133"/>
      <c r="C98" s="133"/>
      <c r="D98" s="134"/>
      <c r="E98" s="134"/>
      <c r="F98" s="134"/>
      <c r="G98" s="134"/>
    </row>
    <row r="99" spans="2:7" s="37" customFormat="1" x14ac:dyDescent="0.15">
      <c r="B99" s="133"/>
      <c r="C99" s="133"/>
      <c r="D99" s="134"/>
      <c r="E99" s="134"/>
      <c r="F99" s="134"/>
      <c r="G99" s="134"/>
    </row>
    <row r="100" spans="2:7" s="37" customFormat="1" x14ac:dyDescent="0.15">
      <c r="B100" s="135"/>
      <c r="C100" s="135"/>
      <c r="D100" s="134"/>
      <c r="E100" s="134"/>
      <c r="F100" s="134"/>
      <c r="G100" s="134"/>
    </row>
    <row r="101" spans="2:7" s="37" customFormat="1" x14ac:dyDescent="0.15">
      <c r="B101" s="38"/>
      <c r="C101" s="38"/>
    </row>
    <row r="102" spans="2:7" s="37" customFormat="1" x14ac:dyDescent="0.15">
      <c r="D102" s="138"/>
    </row>
    <row r="103" spans="2:7" s="37" customFormat="1" x14ac:dyDescent="0.15"/>
    <row r="105" spans="2:7" ht="14.25" customHeight="1" x14ac:dyDescent="0.15"/>
  </sheetData>
  <sheetProtection selectLockedCells="1" selectUnlockedCells="1"/>
  <dataConsolidate/>
  <mergeCells count="72">
    <mergeCell ref="B89:M89"/>
    <mergeCell ref="B95:B96"/>
    <mergeCell ref="D95:E95"/>
    <mergeCell ref="B76:B79"/>
    <mergeCell ref="F76:I76"/>
    <mergeCell ref="F77:I77"/>
    <mergeCell ref="F78:I78"/>
    <mergeCell ref="F79:I79"/>
    <mergeCell ref="B80:D80"/>
    <mergeCell ref="F80:I80"/>
    <mergeCell ref="B71:B75"/>
    <mergeCell ref="F71:I71"/>
    <mergeCell ref="F72:I72"/>
    <mergeCell ref="F73:I73"/>
    <mergeCell ref="F74:I74"/>
    <mergeCell ref="F75:I75"/>
    <mergeCell ref="L69:L70"/>
    <mergeCell ref="F70:I70"/>
    <mergeCell ref="B62:B65"/>
    <mergeCell ref="F62:I62"/>
    <mergeCell ref="F63:I63"/>
    <mergeCell ref="F64:I64"/>
    <mergeCell ref="F65:I65"/>
    <mergeCell ref="B66:D66"/>
    <mergeCell ref="F66:I66"/>
    <mergeCell ref="B69:C70"/>
    <mergeCell ref="D69:D70"/>
    <mergeCell ref="E69:I69"/>
    <mergeCell ref="J69:J70"/>
    <mergeCell ref="K69:K70"/>
    <mergeCell ref="L55:L56"/>
    <mergeCell ref="F56:I56"/>
    <mergeCell ref="B57:B61"/>
    <mergeCell ref="F57:I57"/>
    <mergeCell ref="F58:I58"/>
    <mergeCell ref="F59:I59"/>
    <mergeCell ref="F60:I60"/>
    <mergeCell ref="F61:I61"/>
    <mergeCell ref="B55:C56"/>
    <mergeCell ref="D55:D56"/>
    <mergeCell ref="E55:I55"/>
    <mergeCell ref="J55:J56"/>
    <mergeCell ref="K55:K56"/>
    <mergeCell ref="B43:E43"/>
    <mergeCell ref="G43:M43"/>
    <mergeCell ref="B46:M46"/>
    <mergeCell ref="R48:Z48"/>
    <mergeCell ref="B49:M49"/>
    <mergeCell ref="R41:Z41"/>
    <mergeCell ref="B14:M14"/>
    <mergeCell ref="B15:M15"/>
    <mergeCell ref="B16:M16"/>
    <mergeCell ref="C17:D17"/>
    <mergeCell ref="E17:H17"/>
    <mergeCell ref="I17:M17"/>
    <mergeCell ref="B21:M21"/>
    <mergeCell ref="C31:J31"/>
    <mergeCell ref="C33:M35"/>
    <mergeCell ref="B38:E38"/>
    <mergeCell ref="G38:M38"/>
    <mergeCell ref="B13:M13"/>
    <mergeCell ref="B2:M2"/>
    <mergeCell ref="L5:M5"/>
    <mergeCell ref="B8:C8"/>
    <mergeCell ref="D8:M8"/>
    <mergeCell ref="B9:C9"/>
    <mergeCell ref="D9:M9"/>
    <mergeCell ref="B10:C10"/>
    <mergeCell ref="D10:M10"/>
    <mergeCell ref="B11:C11"/>
    <mergeCell ref="D11:M11"/>
    <mergeCell ref="B12:M12"/>
  </mergeCells>
  <phoneticPr fontId="13"/>
  <conditionalFormatting sqref="D18">
    <cfRule type="containsText" dxfId="2" priority="1" operator="containsText" text="あり">
      <formula>NOT(ISERROR(SEARCH("あり",D18)))</formula>
    </cfRule>
    <cfRule type="containsText" dxfId="1" priority="2" operator="containsText" text="なし">
      <formula>NOT(ISERROR(SEARCH("なし",D18)))</formula>
    </cfRule>
    <cfRule type="containsText" dxfId="0" priority="3" operator="containsText" text="あり">
      <formula>NOT(ISERROR(SEARCH("あり",D18)))</formula>
    </cfRule>
  </conditionalFormatting>
  <dataValidations count="5">
    <dataValidation imeMode="halfAlpha" allowBlank="1" showInputMessage="1" showErrorMessage="1" sqref="B15:M15" xr:uid="{DD98E8BC-9FA3-4277-8A8E-F1A8A51F9D1F}"/>
    <dataValidation type="list" allowBlank="1" showInputMessage="1" showErrorMessage="1" sqref="I18" xr:uid="{E7936C7D-59DF-4BA9-95DA-4D6120E0A66F}">
      <formula1>"令和元年度,令和２年度,令和３年度"</formula1>
    </dataValidation>
    <dataValidation type="list" allowBlank="1" showInputMessage="1" showErrorMessage="1" sqref="D18 C17:D17" xr:uid="{977B3F07-AF41-40AA-B4BF-51938A2E44C3}">
      <formula1>"あり,なし"</formula1>
    </dataValidation>
    <dataValidation imeMode="halfKatakana" allowBlank="1" showInputMessage="1" showErrorMessage="1" sqref="D10:K10 D8" xr:uid="{E87629CD-4046-4862-9764-04E0C490FFEC}"/>
    <dataValidation type="list" allowBlank="1" showInputMessage="1" showErrorMessage="1" sqref="I17:M17" xr:uid="{916185A6-DE45-49FC-825F-EC091540EC16}">
      <formula1>"令和元年度,令和２年度,令和３年度,令和４年度,令和５年度,令和６年度,令和７年度"</formula1>
    </dataValidation>
  </dataValidations>
  <printOptions horizontalCentered="1"/>
  <pageMargins left="0.70866141732283472" right="0.70866141732283472" top="0.74803149606299213" bottom="0.74803149606299213" header="0.31496062992125984" footer="0.31496062992125984"/>
  <pageSetup paperSize="9" scale="56" fitToHeight="0" orientation="portrait" r:id="rId1"/>
  <rowBreaks count="1" manualBreakCount="1">
    <brk id="5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2</xdr:col>
                    <xdr:colOff>9525</xdr:colOff>
                    <xdr:row>25</xdr:row>
                    <xdr:rowOff>190500</xdr:rowOff>
                  </from>
                  <to>
                    <xdr:col>2</xdr:col>
                    <xdr:colOff>257175</xdr:colOff>
                    <xdr:row>28</xdr:row>
                    <xdr:rowOff>123825</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2</xdr:col>
                    <xdr:colOff>1743075</xdr:colOff>
                    <xdr:row>27</xdr:row>
                    <xdr:rowOff>171450</xdr:rowOff>
                  </from>
                  <to>
                    <xdr:col>3</xdr:col>
                    <xdr:colOff>0</xdr:colOff>
                    <xdr:row>29</xdr:row>
                    <xdr:rowOff>19050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2</xdr:col>
                    <xdr:colOff>1743075</xdr:colOff>
                    <xdr:row>26</xdr:row>
                    <xdr:rowOff>28575</xdr:rowOff>
                  </from>
                  <to>
                    <xdr:col>3</xdr:col>
                    <xdr:colOff>28575</xdr:colOff>
                    <xdr:row>28</xdr:row>
                    <xdr:rowOff>57150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0</xdr:col>
                    <xdr:colOff>95250</xdr:colOff>
                    <xdr:row>18</xdr:row>
                    <xdr:rowOff>200025</xdr:rowOff>
                  </from>
                  <to>
                    <xdr:col>1</xdr:col>
                    <xdr:colOff>247650</xdr:colOff>
                    <xdr:row>20</xdr:row>
                    <xdr:rowOff>38100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0</xdr:col>
                    <xdr:colOff>95250</xdr:colOff>
                    <xdr:row>19</xdr:row>
                    <xdr:rowOff>371475</xdr:rowOff>
                  </from>
                  <to>
                    <xdr:col>1</xdr:col>
                    <xdr:colOff>257175</xdr:colOff>
                    <xdr:row>21</xdr:row>
                    <xdr:rowOff>57150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0</xdr:col>
                    <xdr:colOff>95250</xdr:colOff>
                    <xdr:row>20</xdr:row>
                    <xdr:rowOff>381000</xdr:rowOff>
                  </from>
                  <to>
                    <xdr:col>1</xdr:col>
                    <xdr:colOff>247650</xdr:colOff>
                    <xdr:row>22</xdr:row>
                    <xdr:rowOff>38100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2</xdr:col>
                    <xdr:colOff>9525</xdr:colOff>
                    <xdr:row>27</xdr:row>
                    <xdr:rowOff>171450</xdr:rowOff>
                  </from>
                  <to>
                    <xdr:col>2</xdr:col>
                    <xdr:colOff>247650</xdr:colOff>
                    <xdr:row>29</xdr:row>
                    <xdr:rowOff>19050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4</xdr:col>
                    <xdr:colOff>828675</xdr:colOff>
                    <xdr:row>25</xdr:row>
                    <xdr:rowOff>190500</xdr:rowOff>
                  </from>
                  <to>
                    <xdr:col>5</xdr:col>
                    <xdr:colOff>0</xdr:colOff>
                    <xdr:row>28</xdr:row>
                    <xdr:rowOff>142875</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1</xdr:col>
                    <xdr:colOff>9525</xdr:colOff>
                    <xdr:row>38</xdr:row>
                    <xdr:rowOff>0</xdr:rowOff>
                  </from>
                  <to>
                    <xdr:col>2</xdr:col>
                    <xdr:colOff>1209675</xdr:colOff>
                    <xdr:row>39</xdr:row>
                    <xdr:rowOff>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1</xdr:col>
                    <xdr:colOff>9525</xdr:colOff>
                    <xdr:row>38</xdr:row>
                    <xdr:rowOff>219075</xdr:rowOff>
                  </from>
                  <to>
                    <xdr:col>2</xdr:col>
                    <xdr:colOff>1438275</xdr:colOff>
                    <xdr:row>39</xdr:row>
                    <xdr:rowOff>219075</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1</xdr:col>
                    <xdr:colOff>9525</xdr:colOff>
                    <xdr:row>39</xdr:row>
                    <xdr:rowOff>209550</xdr:rowOff>
                  </from>
                  <to>
                    <xdr:col>2</xdr:col>
                    <xdr:colOff>1247775</xdr:colOff>
                    <xdr:row>40</xdr:row>
                    <xdr:rowOff>219075</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2</xdr:col>
                    <xdr:colOff>1790700</xdr:colOff>
                    <xdr:row>38</xdr:row>
                    <xdr:rowOff>9525</xdr:rowOff>
                  </from>
                  <to>
                    <xdr:col>5</xdr:col>
                    <xdr:colOff>0</xdr:colOff>
                    <xdr:row>39</xdr:row>
                    <xdr:rowOff>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2</xdr:col>
                    <xdr:colOff>1790700</xdr:colOff>
                    <xdr:row>38</xdr:row>
                    <xdr:rowOff>228600</xdr:rowOff>
                  </from>
                  <to>
                    <xdr:col>5</xdr:col>
                    <xdr:colOff>0</xdr:colOff>
                    <xdr:row>39</xdr:row>
                    <xdr:rowOff>228600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2</xdr:col>
                    <xdr:colOff>1790700</xdr:colOff>
                    <xdr:row>39</xdr:row>
                    <xdr:rowOff>228600</xdr:rowOff>
                  </from>
                  <to>
                    <xdr:col>5</xdr:col>
                    <xdr:colOff>0</xdr:colOff>
                    <xdr:row>40</xdr:row>
                    <xdr:rowOff>228600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1</xdr:col>
                    <xdr:colOff>9525</xdr:colOff>
                    <xdr:row>40</xdr:row>
                    <xdr:rowOff>219075</xdr:rowOff>
                  </from>
                  <to>
                    <xdr:col>2</xdr:col>
                    <xdr:colOff>85725</xdr:colOff>
                    <xdr:row>41</xdr:row>
                    <xdr:rowOff>228600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6</xdr:col>
                    <xdr:colOff>76200</xdr:colOff>
                    <xdr:row>38</xdr:row>
                    <xdr:rowOff>38100</xdr:rowOff>
                  </from>
                  <to>
                    <xdr:col>8</xdr:col>
                    <xdr:colOff>533400</xdr:colOff>
                    <xdr:row>38</xdr:row>
                    <xdr:rowOff>228600</xdr:rowOff>
                  </to>
                </anchor>
              </controlPr>
            </control>
          </mc:Choice>
        </mc:AlternateContent>
        <mc:AlternateContent xmlns:mc="http://schemas.openxmlformats.org/markup-compatibility/2006">
          <mc:Choice Requires="x14">
            <control shapeId="86035" r:id="rId20" name="Check Box 19">
              <controlPr defaultSize="0" autoFill="0" autoLine="0" autoPict="0">
                <anchor moveWithCells="1">
                  <from>
                    <xdr:col>9</xdr:col>
                    <xdr:colOff>904875</xdr:colOff>
                    <xdr:row>39</xdr:row>
                    <xdr:rowOff>123825</xdr:rowOff>
                  </from>
                  <to>
                    <xdr:col>13</xdr:col>
                    <xdr:colOff>0</xdr:colOff>
                    <xdr:row>40</xdr:row>
                    <xdr:rowOff>123825</xdr:rowOff>
                  </to>
                </anchor>
              </controlPr>
            </control>
          </mc:Choice>
        </mc:AlternateContent>
        <mc:AlternateContent xmlns:mc="http://schemas.openxmlformats.org/markup-compatibility/2006">
          <mc:Choice Requires="x14">
            <control shapeId="86036" r:id="rId21" name="Check Box 20">
              <controlPr defaultSize="0" autoFill="0" autoLine="0" autoPict="0">
                <anchor moveWithCells="1">
                  <from>
                    <xdr:col>9</xdr:col>
                    <xdr:colOff>914400</xdr:colOff>
                    <xdr:row>40</xdr:row>
                    <xdr:rowOff>66675</xdr:rowOff>
                  </from>
                  <to>
                    <xdr:col>12</xdr:col>
                    <xdr:colOff>733425</xdr:colOff>
                    <xdr:row>41</xdr:row>
                    <xdr:rowOff>85725</xdr:rowOff>
                  </to>
                </anchor>
              </controlPr>
            </control>
          </mc:Choice>
        </mc:AlternateContent>
        <mc:AlternateContent xmlns:mc="http://schemas.openxmlformats.org/markup-compatibility/2006">
          <mc:Choice Requires="x14">
            <control shapeId="86037" r:id="rId22" name="Check Box 21">
              <controlPr defaultSize="0" autoFill="0" autoLine="0" autoPict="0">
                <anchor moveWithCells="1">
                  <from>
                    <xdr:col>9</xdr:col>
                    <xdr:colOff>904875</xdr:colOff>
                    <xdr:row>41</xdr:row>
                    <xdr:rowOff>38100</xdr:rowOff>
                  </from>
                  <to>
                    <xdr:col>11</xdr:col>
                    <xdr:colOff>38100</xdr:colOff>
                    <xdr:row>42</xdr:row>
                    <xdr:rowOff>47625</xdr:rowOff>
                  </to>
                </anchor>
              </controlPr>
            </control>
          </mc:Choice>
        </mc:AlternateContent>
        <mc:AlternateContent xmlns:mc="http://schemas.openxmlformats.org/markup-compatibility/2006">
          <mc:Choice Requires="x14">
            <control shapeId="86038" r:id="rId23" name="Check Box 22">
              <controlPr defaultSize="0" autoFill="0" autoLine="0" autoPict="0">
                <anchor moveWithCells="1">
                  <from>
                    <xdr:col>6</xdr:col>
                    <xdr:colOff>76200</xdr:colOff>
                    <xdr:row>41</xdr:row>
                    <xdr:rowOff>19050</xdr:rowOff>
                  </from>
                  <to>
                    <xdr:col>9</xdr:col>
                    <xdr:colOff>762000</xdr:colOff>
                    <xdr:row>42</xdr:row>
                    <xdr:rowOff>19050</xdr:rowOff>
                  </to>
                </anchor>
              </controlPr>
            </control>
          </mc:Choice>
        </mc:AlternateContent>
        <mc:AlternateContent xmlns:mc="http://schemas.openxmlformats.org/markup-compatibility/2006">
          <mc:Choice Requires="x14">
            <control shapeId="86039" r:id="rId24" name="Check Box 23">
              <controlPr defaultSize="0" autoFill="0" autoLine="0" autoPict="0">
                <anchor moveWithCells="1">
                  <from>
                    <xdr:col>0</xdr:col>
                    <xdr:colOff>95250</xdr:colOff>
                    <xdr:row>21</xdr:row>
                    <xdr:rowOff>381000</xdr:rowOff>
                  </from>
                  <to>
                    <xdr:col>1</xdr:col>
                    <xdr:colOff>133350</xdr:colOff>
                    <xdr:row>23</xdr:row>
                    <xdr:rowOff>9525</xdr:rowOff>
                  </to>
                </anchor>
              </controlPr>
            </control>
          </mc:Choice>
        </mc:AlternateContent>
        <mc:AlternateContent xmlns:mc="http://schemas.openxmlformats.org/markup-compatibility/2006">
          <mc:Choice Requires="x14">
            <control shapeId="86042" r:id="rId25" name="Check Box 26">
              <controlPr defaultSize="0" autoFill="0" autoLine="0" autoPict="0">
                <anchor moveWithCells="1">
                  <from>
                    <xdr:col>4</xdr:col>
                    <xdr:colOff>828675</xdr:colOff>
                    <xdr:row>28</xdr:row>
                    <xdr:rowOff>9525</xdr:rowOff>
                  </from>
                  <to>
                    <xdr:col>5</xdr:col>
                    <xdr:colOff>0</xdr:colOff>
                    <xdr:row>29</xdr:row>
                    <xdr:rowOff>47625</xdr:rowOff>
                  </to>
                </anchor>
              </controlPr>
            </control>
          </mc:Choice>
        </mc:AlternateContent>
        <mc:AlternateContent xmlns:mc="http://schemas.openxmlformats.org/markup-compatibility/2006">
          <mc:Choice Requires="x14">
            <control shapeId="86043" r:id="rId26" name="Check Box 27">
              <controlPr defaultSize="0" autoFill="0" autoLine="0" autoPict="0">
                <anchor moveWithCells="1">
                  <from>
                    <xdr:col>7</xdr:col>
                    <xdr:colOff>514350</xdr:colOff>
                    <xdr:row>27</xdr:row>
                    <xdr:rowOff>161925</xdr:rowOff>
                  </from>
                  <to>
                    <xdr:col>8</xdr:col>
                    <xdr:colOff>200025</xdr:colOff>
                    <xdr:row>29</xdr:row>
                    <xdr:rowOff>19050</xdr:rowOff>
                  </to>
                </anchor>
              </controlPr>
            </control>
          </mc:Choice>
        </mc:AlternateContent>
        <mc:AlternateContent xmlns:mc="http://schemas.openxmlformats.org/markup-compatibility/2006">
          <mc:Choice Requires="x14">
            <control shapeId="86047" r:id="rId27" name="Check Box 31">
              <controlPr defaultSize="0" autoFill="0" autoLine="0" autoPict="0">
                <anchor moveWithCells="1">
                  <from>
                    <xdr:col>6</xdr:col>
                    <xdr:colOff>85725</xdr:colOff>
                    <xdr:row>39</xdr:row>
                    <xdr:rowOff>85725</xdr:rowOff>
                  </from>
                  <to>
                    <xdr:col>9</xdr:col>
                    <xdr:colOff>485775</xdr:colOff>
                    <xdr:row>40</xdr:row>
                    <xdr:rowOff>95250</xdr:rowOff>
                  </to>
                </anchor>
              </controlPr>
            </control>
          </mc:Choice>
        </mc:AlternateContent>
        <mc:AlternateContent xmlns:mc="http://schemas.openxmlformats.org/markup-compatibility/2006">
          <mc:Choice Requires="x14">
            <control shapeId="86049" r:id="rId28" name="Check Box 33">
              <controlPr defaultSize="0" autoFill="0" autoLine="0" autoPict="0">
                <anchor moveWithCells="1">
                  <from>
                    <xdr:col>6</xdr:col>
                    <xdr:colOff>85725</xdr:colOff>
                    <xdr:row>40</xdr:row>
                    <xdr:rowOff>57150</xdr:rowOff>
                  </from>
                  <to>
                    <xdr:col>8</xdr:col>
                    <xdr:colOff>666750</xdr:colOff>
                    <xdr:row>41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9DB84F70-52FC-4753-9947-EB6F0C24C2D3}">
          <x14:formula1>
            <xm:f>'別紙2-１-2(1) 介護ロボット等導入支援　総表（直接補助）'!$AD$5:$AD$28</xm:f>
          </x14:formula1>
          <xm:sqref>B13:M13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D6930-4174-40E3-8E6E-8FA3B2E9A889}">
  <sheetPr>
    <tabColor rgb="FF00B050"/>
    <pageSetUpPr fitToPage="1"/>
  </sheetPr>
  <dimension ref="A1:W50"/>
  <sheetViews>
    <sheetView showGridLines="0" view="pageBreakPreview" topLeftCell="A16" zoomScale="70" zoomScaleNormal="70" zoomScaleSheetLayoutView="70" workbookViewId="0">
      <selection activeCell="P11" sqref="P11"/>
    </sheetView>
  </sheetViews>
  <sheetFormatPr defaultColWidth="5.625" defaultRowHeight="14.25" x14ac:dyDescent="0.15"/>
  <cols>
    <col min="1" max="1" width="3.875" style="117" customWidth="1"/>
    <col min="2" max="2" width="5.625" style="117"/>
    <col min="3" max="3" width="14.625" style="117" customWidth="1"/>
    <col min="4" max="4" width="5.625" style="117"/>
    <col min="5" max="5" width="18" style="117" customWidth="1"/>
    <col min="6" max="20" width="5.625" style="117"/>
    <col min="21" max="21" width="5.625" style="117" customWidth="1"/>
    <col min="22" max="22" width="3.875" style="117" customWidth="1"/>
    <col min="23" max="23" width="2.75" style="117" customWidth="1"/>
    <col min="24" max="16384" width="5.625" style="117"/>
  </cols>
  <sheetData>
    <row r="1" spans="1:23" ht="17.25" x14ac:dyDescent="0.15">
      <c r="A1" s="4" t="s">
        <v>132</v>
      </c>
      <c r="B1" s="5"/>
      <c r="C1" s="5"/>
      <c r="D1" s="5"/>
      <c r="E1" s="5"/>
      <c r="F1" s="5"/>
      <c r="G1" s="5"/>
      <c r="H1" s="5"/>
      <c r="I1" s="5"/>
      <c r="J1" s="5"/>
    </row>
    <row r="2" spans="1:23" ht="24.95" customHeight="1" x14ac:dyDescent="0.15">
      <c r="A2" s="314" t="s">
        <v>133</v>
      </c>
      <c r="B2" s="315"/>
      <c r="C2" s="315"/>
      <c r="D2" s="315"/>
      <c r="E2" s="315"/>
      <c r="F2" s="315"/>
      <c r="G2" s="315"/>
      <c r="H2" s="315"/>
      <c r="I2" s="315"/>
      <c r="J2" s="315"/>
      <c r="K2" s="315"/>
      <c r="L2" s="315"/>
      <c r="M2" s="315"/>
      <c r="N2" s="315"/>
      <c r="O2" s="315"/>
      <c r="P2" s="315"/>
      <c r="Q2" s="315"/>
      <c r="R2" s="315"/>
      <c r="S2" s="315"/>
      <c r="T2" s="315"/>
      <c r="U2" s="315"/>
      <c r="V2" s="315"/>
      <c r="W2" s="315"/>
    </row>
    <row r="3" spans="1:23" ht="28.5" customHeight="1" x14ac:dyDescent="0.15">
      <c r="A3" s="315"/>
      <c r="B3" s="315"/>
      <c r="C3" s="315"/>
      <c r="D3" s="315"/>
      <c r="E3" s="315"/>
      <c r="F3" s="315"/>
      <c r="G3" s="315"/>
      <c r="H3" s="315"/>
      <c r="I3" s="315"/>
      <c r="J3" s="315"/>
      <c r="K3" s="315"/>
      <c r="L3" s="315"/>
      <c r="M3" s="315"/>
      <c r="N3" s="315"/>
      <c r="O3" s="315"/>
      <c r="P3" s="315"/>
      <c r="Q3" s="315"/>
      <c r="R3" s="315"/>
      <c r="S3" s="315"/>
      <c r="T3" s="315"/>
      <c r="U3" s="315"/>
      <c r="V3" s="315"/>
      <c r="W3" s="315"/>
    </row>
    <row r="4" spans="1:23" s="141" customFormat="1" ht="9.75" customHeight="1" x14ac:dyDescent="0.15">
      <c r="A4" s="139"/>
      <c r="B4" s="140"/>
      <c r="C4" s="140"/>
      <c r="D4" s="140"/>
      <c r="E4" s="140"/>
      <c r="F4" s="140"/>
      <c r="G4" s="140"/>
      <c r="H4" s="140"/>
      <c r="I4" s="140"/>
      <c r="J4" s="140"/>
    </row>
    <row r="5" spans="1:23" s="144" customFormat="1" ht="18.75" x14ac:dyDescent="0.15">
      <c r="A5" s="142"/>
      <c r="B5" s="143"/>
      <c r="C5" s="143"/>
      <c r="D5" s="143"/>
      <c r="E5" s="143"/>
      <c r="F5" s="143"/>
      <c r="G5" s="143"/>
      <c r="H5" s="142"/>
      <c r="I5" s="142"/>
      <c r="J5" s="142"/>
      <c r="P5" s="316" t="s">
        <v>4</v>
      </c>
      <c r="Q5" s="316"/>
      <c r="R5" s="316"/>
      <c r="S5" s="317"/>
      <c r="T5" s="317"/>
      <c r="U5" s="317"/>
      <c r="V5" s="317"/>
    </row>
    <row r="6" spans="1:23" s="144" customFormat="1" ht="18.75" x14ac:dyDescent="0.15">
      <c r="A6" s="142"/>
      <c r="B6" s="143"/>
      <c r="C6" s="143"/>
      <c r="D6" s="143"/>
      <c r="E6" s="143"/>
      <c r="F6" s="143"/>
      <c r="G6" s="143"/>
      <c r="H6" s="142"/>
      <c r="I6" s="142"/>
      <c r="J6" s="142"/>
      <c r="P6" s="145"/>
      <c r="Q6" s="145"/>
      <c r="R6" s="145"/>
      <c r="S6" s="146"/>
      <c r="T6" s="146"/>
      <c r="U6" s="146"/>
      <c r="V6" s="146"/>
    </row>
    <row r="7" spans="1:23" s="114" customFormat="1" ht="18" thickBot="1" x14ac:dyDescent="0.2">
      <c r="A7" s="10"/>
      <c r="B7" s="10"/>
      <c r="C7" s="195" t="s">
        <v>77</v>
      </c>
      <c r="D7" s="10"/>
      <c r="E7" s="10"/>
      <c r="F7" s="10"/>
      <c r="G7" s="10"/>
      <c r="H7" s="10"/>
      <c r="I7" s="10"/>
      <c r="J7" s="10"/>
    </row>
    <row r="8" spans="1:23" s="114" customFormat="1" ht="30" customHeight="1" x14ac:dyDescent="0.15">
      <c r="A8" s="10"/>
      <c r="B8" s="10"/>
      <c r="C8" s="196" t="s">
        <v>7</v>
      </c>
      <c r="D8" s="318"/>
      <c r="E8" s="319"/>
      <c r="F8" s="319"/>
      <c r="G8" s="319"/>
      <c r="H8" s="319"/>
      <c r="I8" s="319"/>
      <c r="J8" s="319"/>
      <c r="K8" s="320"/>
    </row>
    <row r="9" spans="1:23" s="114" customFormat="1" ht="30" customHeight="1" x14ac:dyDescent="0.15">
      <c r="A9" s="10"/>
      <c r="B9" s="10"/>
      <c r="C9" s="197" t="s">
        <v>79</v>
      </c>
      <c r="D9" s="321"/>
      <c r="E9" s="322"/>
      <c r="F9" s="322"/>
      <c r="G9" s="322"/>
      <c r="H9" s="322"/>
      <c r="I9" s="322"/>
      <c r="J9" s="322"/>
      <c r="K9" s="323"/>
    </row>
    <row r="10" spans="1:23" s="114" customFormat="1" ht="30" customHeight="1" x14ac:dyDescent="0.15">
      <c r="A10" s="10"/>
      <c r="B10" s="10"/>
      <c r="C10" s="198" t="s">
        <v>134</v>
      </c>
      <c r="D10" s="324"/>
      <c r="E10" s="325"/>
      <c r="F10" s="326" t="s">
        <v>135</v>
      </c>
      <c r="G10" s="326"/>
      <c r="H10" s="326"/>
      <c r="I10" s="326"/>
      <c r="J10" s="326"/>
      <c r="K10" s="327"/>
    </row>
    <row r="11" spans="1:23" s="114" customFormat="1" ht="30" customHeight="1" thickBot="1" x14ac:dyDescent="0.2">
      <c r="A11" s="10"/>
      <c r="B11" s="10"/>
      <c r="C11" s="199" t="s">
        <v>136</v>
      </c>
      <c r="D11" s="328"/>
      <c r="E11" s="329"/>
      <c r="F11" s="330" t="s">
        <v>135</v>
      </c>
      <c r="G11" s="330"/>
      <c r="H11" s="330"/>
      <c r="I11" s="330"/>
      <c r="J11" s="330"/>
      <c r="K11" s="331"/>
    </row>
    <row r="12" spans="1:23" ht="20.100000000000001" customHeight="1" x14ac:dyDescent="0.15">
      <c r="A12" s="5"/>
      <c r="B12" s="5"/>
      <c r="C12" s="5"/>
      <c r="D12" s="5"/>
      <c r="E12" s="5"/>
      <c r="F12" s="5"/>
      <c r="G12" s="5"/>
      <c r="H12" s="5"/>
      <c r="I12" s="5"/>
      <c r="J12" s="5"/>
    </row>
    <row r="13" spans="1:23" ht="20.100000000000001" customHeight="1" x14ac:dyDescent="0.15">
      <c r="A13" s="5"/>
      <c r="B13" s="332" t="s">
        <v>137</v>
      </c>
      <c r="C13" s="332"/>
      <c r="D13" s="332"/>
      <c r="E13" s="333">
        <f>$C$17+$E$17-$G$17</f>
        <v>0</v>
      </c>
      <c r="F13" s="334"/>
      <c r="G13" s="334"/>
      <c r="H13" s="334"/>
      <c r="I13" s="334"/>
      <c r="J13" s="336" t="s">
        <v>138</v>
      </c>
      <c r="K13" s="337"/>
      <c r="M13" s="313"/>
      <c r="N13" s="313"/>
      <c r="O13" s="313"/>
      <c r="P13" s="313"/>
      <c r="Q13" s="313"/>
      <c r="R13" s="313"/>
      <c r="T13" s="115"/>
      <c r="U13" s="115"/>
    </row>
    <row r="14" spans="1:23" ht="20.100000000000001" customHeight="1" thickBot="1" x14ac:dyDescent="0.2">
      <c r="A14" s="5"/>
      <c r="B14" s="332"/>
      <c r="C14" s="332"/>
      <c r="D14" s="332"/>
      <c r="E14" s="335"/>
      <c r="F14" s="335"/>
      <c r="G14" s="335"/>
      <c r="H14" s="335"/>
      <c r="I14" s="335"/>
      <c r="J14" s="336"/>
      <c r="K14" s="337"/>
      <c r="M14" s="313"/>
      <c r="N14" s="313"/>
      <c r="O14" s="313"/>
      <c r="P14" s="313"/>
      <c r="Q14" s="313"/>
      <c r="R14" s="313"/>
      <c r="T14" s="115"/>
      <c r="U14" s="115"/>
    </row>
    <row r="15" spans="1:23" ht="20.100000000000001" customHeight="1" x14ac:dyDescent="0.15">
      <c r="A15" s="5"/>
      <c r="B15" s="5"/>
      <c r="C15" s="5"/>
      <c r="D15" s="5"/>
      <c r="E15" s="5"/>
      <c r="F15" s="5"/>
      <c r="G15" s="5"/>
      <c r="H15" s="5"/>
      <c r="I15" s="5"/>
      <c r="J15" s="5"/>
    </row>
    <row r="16" spans="1:23" ht="39.950000000000003" customHeight="1" x14ac:dyDescent="0.15">
      <c r="A16" s="5"/>
      <c r="B16" s="5"/>
      <c r="C16" s="341" t="s">
        <v>139</v>
      </c>
      <c r="D16" s="342"/>
      <c r="E16" s="343" t="s">
        <v>140</v>
      </c>
      <c r="F16" s="344"/>
      <c r="G16" s="343" t="s">
        <v>141</v>
      </c>
      <c r="H16" s="344"/>
      <c r="I16" s="8"/>
      <c r="J16" s="8"/>
    </row>
    <row r="17" spans="1:21" ht="24.95" customHeight="1" x14ac:dyDescent="0.15">
      <c r="A17" s="5"/>
      <c r="B17" s="5"/>
      <c r="C17" s="345">
        <f>$P$25</f>
        <v>0</v>
      </c>
      <c r="D17" s="346"/>
      <c r="E17" s="347">
        <f>$S$25</f>
        <v>0</v>
      </c>
      <c r="F17" s="348"/>
      <c r="G17" s="349"/>
      <c r="H17" s="350"/>
      <c r="I17" s="9"/>
      <c r="J17" s="9"/>
    </row>
    <row r="18" spans="1:21" ht="20.100000000000001" customHeight="1" x14ac:dyDescent="0.15">
      <c r="A18" s="5"/>
      <c r="B18" s="5"/>
      <c r="C18" s="5"/>
      <c r="D18" s="5"/>
      <c r="E18" s="5"/>
      <c r="F18" s="5"/>
      <c r="G18" s="5"/>
      <c r="H18" s="5"/>
      <c r="I18" s="5"/>
      <c r="J18" s="5"/>
    </row>
    <row r="19" spans="1:21" s="7" customFormat="1" ht="20.100000000000001" customHeight="1" x14ac:dyDescent="0.15">
      <c r="A19" s="8"/>
      <c r="B19" s="194" t="s">
        <v>142</v>
      </c>
      <c r="C19" s="351" t="s">
        <v>143</v>
      </c>
      <c r="D19" s="351"/>
      <c r="E19" s="351"/>
      <c r="F19" s="351"/>
      <c r="G19" s="351"/>
      <c r="H19" s="351"/>
      <c r="I19" s="351"/>
      <c r="J19" s="351"/>
      <c r="K19" s="352" t="s">
        <v>144</v>
      </c>
      <c r="L19" s="352"/>
      <c r="M19" s="352" t="s">
        <v>145</v>
      </c>
      <c r="N19" s="352"/>
      <c r="O19" s="352"/>
      <c r="P19" s="353" t="s">
        <v>146</v>
      </c>
      <c r="Q19" s="353"/>
      <c r="R19" s="353"/>
      <c r="S19" s="354" t="s">
        <v>147</v>
      </c>
      <c r="T19" s="354"/>
      <c r="U19" s="354"/>
    </row>
    <row r="20" spans="1:21" ht="24.95" customHeight="1" x14ac:dyDescent="0.15">
      <c r="A20" s="5"/>
      <c r="B20" s="200">
        <v>1</v>
      </c>
      <c r="C20" s="338"/>
      <c r="D20" s="338"/>
      <c r="E20" s="338"/>
      <c r="F20" s="338"/>
      <c r="G20" s="338"/>
      <c r="H20" s="338"/>
      <c r="I20" s="338"/>
      <c r="J20" s="338"/>
      <c r="K20" s="6"/>
      <c r="L20" s="201" t="s">
        <v>148</v>
      </c>
      <c r="M20" s="339"/>
      <c r="N20" s="339"/>
      <c r="O20" s="339"/>
      <c r="P20" s="340">
        <f>K20*M20</f>
        <v>0</v>
      </c>
      <c r="Q20" s="340"/>
      <c r="R20" s="340"/>
      <c r="S20" s="339"/>
      <c r="T20" s="339"/>
      <c r="U20" s="339"/>
    </row>
    <row r="21" spans="1:21" ht="24.95" customHeight="1" x14ac:dyDescent="0.15">
      <c r="A21" s="5"/>
      <c r="B21" s="200">
        <v>2</v>
      </c>
      <c r="C21" s="338"/>
      <c r="D21" s="338"/>
      <c r="E21" s="338"/>
      <c r="F21" s="338"/>
      <c r="G21" s="338"/>
      <c r="H21" s="338"/>
      <c r="I21" s="338"/>
      <c r="J21" s="338"/>
      <c r="K21" s="6"/>
      <c r="L21" s="201" t="s">
        <v>148</v>
      </c>
      <c r="M21" s="339"/>
      <c r="N21" s="339"/>
      <c r="O21" s="339"/>
      <c r="P21" s="340">
        <f t="shared" ref="P21:P24" si="0">K21*M21</f>
        <v>0</v>
      </c>
      <c r="Q21" s="340"/>
      <c r="R21" s="340"/>
      <c r="S21" s="339"/>
      <c r="T21" s="339"/>
      <c r="U21" s="339"/>
    </row>
    <row r="22" spans="1:21" ht="24.95" customHeight="1" x14ac:dyDescent="0.15">
      <c r="A22" s="5"/>
      <c r="B22" s="200">
        <v>3</v>
      </c>
      <c r="C22" s="338"/>
      <c r="D22" s="338"/>
      <c r="E22" s="338"/>
      <c r="F22" s="338"/>
      <c r="G22" s="338"/>
      <c r="H22" s="338"/>
      <c r="I22" s="338"/>
      <c r="J22" s="338"/>
      <c r="K22" s="6"/>
      <c r="L22" s="201" t="s">
        <v>148</v>
      </c>
      <c r="M22" s="339"/>
      <c r="N22" s="339"/>
      <c r="O22" s="339"/>
      <c r="P22" s="340">
        <f t="shared" si="0"/>
        <v>0</v>
      </c>
      <c r="Q22" s="340"/>
      <c r="R22" s="340"/>
      <c r="S22" s="339"/>
      <c r="T22" s="339"/>
      <c r="U22" s="339"/>
    </row>
    <row r="23" spans="1:21" ht="24.95" customHeight="1" x14ac:dyDescent="0.15">
      <c r="A23" s="5"/>
      <c r="B23" s="200">
        <v>4</v>
      </c>
      <c r="C23" s="338"/>
      <c r="D23" s="338"/>
      <c r="E23" s="338"/>
      <c r="F23" s="338"/>
      <c r="G23" s="338"/>
      <c r="H23" s="338"/>
      <c r="I23" s="338"/>
      <c r="J23" s="338"/>
      <c r="K23" s="6"/>
      <c r="L23" s="201" t="s">
        <v>148</v>
      </c>
      <c r="M23" s="339"/>
      <c r="N23" s="339"/>
      <c r="O23" s="339"/>
      <c r="P23" s="340">
        <f t="shared" si="0"/>
        <v>0</v>
      </c>
      <c r="Q23" s="340"/>
      <c r="R23" s="340"/>
      <c r="S23" s="339"/>
      <c r="T23" s="339"/>
      <c r="U23" s="339"/>
    </row>
    <row r="24" spans="1:21" ht="24.95" customHeight="1" x14ac:dyDescent="0.15">
      <c r="A24" s="5"/>
      <c r="B24" s="200">
        <v>5</v>
      </c>
      <c r="C24" s="338"/>
      <c r="D24" s="338"/>
      <c r="E24" s="338"/>
      <c r="F24" s="338"/>
      <c r="G24" s="338"/>
      <c r="H24" s="338"/>
      <c r="I24" s="338"/>
      <c r="J24" s="338"/>
      <c r="K24" s="6"/>
      <c r="L24" s="201" t="s">
        <v>148</v>
      </c>
      <c r="M24" s="339"/>
      <c r="N24" s="339"/>
      <c r="O24" s="339"/>
      <c r="P24" s="340">
        <f t="shared" si="0"/>
        <v>0</v>
      </c>
      <c r="Q24" s="340"/>
      <c r="R24" s="340"/>
      <c r="S24" s="339"/>
      <c r="T24" s="339"/>
      <c r="U24" s="339"/>
    </row>
    <row r="25" spans="1:21" ht="24.95" customHeight="1" x14ac:dyDescent="0.15">
      <c r="A25" s="5"/>
      <c r="B25" s="5"/>
      <c r="C25" s="5"/>
      <c r="D25" s="5"/>
      <c r="E25" s="5"/>
      <c r="F25" s="5"/>
      <c r="G25" s="5"/>
      <c r="H25" s="5"/>
      <c r="I25" s="5"/>
      <c r="J25" s="5"/>
      <c r="M25" s="352" t="s">
        <v>149</v>
      </c>
      <c r="N25" s="352"/>
      <c r="O25" s="352"/>
      <c r="P25" s="358">
        <f>SUM(P20:R24)</f>
        <v>0</v>
      </c>
      <c r="Q25" s="359"/>
      <c r="R25" s="360"/>
      <c r="S25" s="358">
        <f>SUM(S20:U24)</f>
        <v>0</v>
      </c>
      <c r="T25" s="359"/>
      <c r="U25" s="360"/>
    </row>
    <row r="26" spans="1:21" ht="20.100000000000001" customHeight="1" x14ac:dyDescent="0.15">
      <c r="A26" s="5"/>
      <c r="B26" s="5"/>
      <c r="C26" s="5"/>
      <c r="D26" s="5"/>
      <c r="E26" s="5"/>
      <c r="F26" s="5"/>
      <c r="G26" s="5"/>
      <c r="H26" s="5"/>
      <c r="I26" s="5"/>
      <c r="J26" s="5"/>
      <c r="M26" s="55"/>
      <c r="N26" s="55"/>
      <c r="O26" s="55"/>
      <c r="P26" s="13"/>
      <c r="Q26" s="13"/>
      <c r="R26" s="13"/>
      <c r="S26" s="13"/>
      <c r="T26" s="13"/>
      <c r="U26" s="13"/>
    </row>
    <row r="27" spans="1:21" ht="20.100000000000001" customHeight="1" x14ac:dyDescent="0.15">
      <c r="A27" s="5"/>
      <c r="B27" s="5"/>
      <c r="C27" s="5"/>
      <c r="D27" s="5"/>
      <c r="E27" s="5"/>
      <c r="F27" s="5"/>
      <c r="G27" s="5"/>
      <c r="H27" s="5"/>
      <c r="I27" s="5"/>
      <c r="J27" s="5"/>
      <c r="M27" s="55"/>
      <c r="N27" s="55"/>
      <c r="O27" s="55"/>
      <c r="P27" s="13"/>
      <c r="Q27" s="13"/>
      <c r="R27" s="13"/>
      <c r="S27" s="13"/>
      <c r="T27" s="13"/>
      <c r="U27" s="13"/>
    </row>
    <row r="28" spans="1:21" ht="20.100000000000001" customHeight="1" x14ac:dyDescent="0.15">
      <c r="A28" s="5"/>
      <c r="B28" s="5"/>
      <c r="C28" s="5"/>
      <c r="D28" s="5"/>
      <c r="E28" s="5"/>
      <c r="F28" s="5"/>
      <c r="G28" s="5"/>
      <c r="H28" s="5"/>
      <c r="I28" s="5"/>
      <c r="J28" s="5"/>
      <c r="M28" s="55"/>
      <c r="N28" s="55"/>
      <c r="O28" s="55"/>
      <c r="P28" s="13"/>
      <c r="Q28" s="13"/>
      <c r="R28" s="13"/>
      <c r="S28" s="13"/>
      <c r="T28" s="13"/>
      <c r="U28" s="13"/>
    </row>
    <row r="29" spans="1:21" ht="20.100000000000001" customHeight="1" x14ac:dyDescent="0.15">
      <c r="A29" s="5"/>
      <c r="B29" s="5"/>
      <c r="C29" s="5"/>
      <c r="D29" s="5"/>
      <c r="E29" s="5"/>
      <c r="F29" s="5"/>
      <c r="G29" s="5"/>
      <c r="H29" s="5"/>
      <c r="I29" s="5"/>
      <c r="J29" s="5"/>
      <c r="M29" s="55"/>
      <c r="N29" s="55"/>
      <c r="O29" s="55"/>
      <c r="P29" s="13"/>
      <c r="Q29" s="13"/>
      <c r="R29" s="13"/>
      <c r="S29" s="13"/>
      <c r="T29" s="13"/>
      <c r="U29" s="13"/>
    </row>
    <row r="30" spans="1:21" ht="65.25" customHeight="1" x14ac:dyDescent="0.15">
      <c r="A30" s="5"/>
      <c r="B30" s="5"/>
      <c r="C30" s="5"/>
      <c r="D30" s="5"/>
      <c r="E30" s="5"/>
      <c r="F30" s="5"/>
      <c r="G30" s="5"/>
      <c r="H30" s="5"/>
      <c r="I30" s="5"/>
      <c r="J30" s="5"/>
    </row>
    <row r="31" spans="1:21" ht="20.100000000000001" customHeight="1" x14ac:dyDescent="0.15">
      <c r="A31" s="5"/>
      <c r="B31" s="355" t="s">
        <v>150</v>
      </c>
      <c r="C31" s="351"/>
      <c r="D31" s="356"/>
      <c r="E31" s="356"/>
      <c r="F31" s="356"/>
      <c r="G31" s="356"/>
      <c r="H31" s="356"/>
      <c r="I31" s="356"/>
      <c r="J31" s="356"/>
      <c r="K31" s="357"/>
      <c r="L31" s="357"/>
      <c r="M31" s="357"/>
      <c r="N31" s="357"/>
      <c r="O31" s="357"/>
      <c r="P31" s="357"/>
      <c r="Q31" s="357"/>
      <c r="R31" s="357"/>
      <c r="S31" s="357"/>
      <c r="T31" s="357"/>
      <c r="U31" s="357"/>
    </row>
    <row r="32" spans="1:21" ht="20.100000000000001" customHeight="1" x14ac:dyDescent="0.15">
      <c r="A32" s="5"/>
      <c r="B32" s="351"/>
      <c r="C32" s="351"/>
      <c r="D32" s="356"/>
      <c r="E32" s="356"/>
      <c r="F32" s="356"/>
      <c r="G32" s="356"/>
      <c r="H32" s="356"/>
      <c r="I32" s="356"/>
      <c r="J32" s="356"/>
      <c r="K32" s="357"/>
      <c r="L32" s="357"/>
      <c r="M32" s="357"/>
      <c r="N32" s="357"/>
      <c r="O32" s="357"/>
      <c r="P32" s="357"/>
      <c r="Q32" s="357"/>
      <c r="R32" s="357"/>
      <c r="S32" s="357"/>
      <c r="T32" s="357"/>
      <c r="U32" s="357"/>
    </row>
    <row r="33" spans="1:21" ht="20.100000000000001" customHeight="1" x14ac:dyDescent="0.15">
      <c r="A33" s="5"/>
      <c r="B33" s="351"/>
      <c r="C33" s="351"/>
      <c r="D33" s="356"/>
      <c r="E33" s="356"/>
      <c r="F33" s="356"/>
      <c r="G33" s="356"/>
      <c r="H33" s="356"/>
      <c r="I33" s="356"/>
      <c r="J33" s="356"/>
      <c r="K33" s="357"/>
      <c r="L33" s="357"/>
      <c r="M33" s="357"/>
      <c r="N33" s="357"/>
      <c r="O33" s="357"/>
      <c r="P33" s="357"/>
      <c r="Q33" s="357"/>
      <c r="R33" s="357"/>
      <c r="S33" s="357"/>
      <c r="T33" s="357"/>
      <c r="U33" s="357"/>
    </row>
    <row r="34" spans="1:21" ht="105" customHeight="1" x14ac:dyDescent="0.15">
      <c r="A34" s="5"/>
      <c r="B34" s="351"/>
      <c r="C34" s="351"/>
      <c r="D34" s="356"/>
      <c r="E34" s="356"/>
      <c r="F34" s="356"/>
      <c r="G34" s="356"/>
      <c r="H34" s="356"/>
      <c r="I34" s="356"/>
      <c r="J34" s="356"/>
      <c r="K34" s="357"/>
      <c r="L34" s="357"/>
      <c r="M34" s="357"/>
      <c r="N34" s="357"/>
      <c r="O34" s="357"/>
      <c r="P34" s="357"/>
      <c r="Q34" s="357"/>
      <c r="R34" s="357"/>
      <c r="S34" s="357"/>
      <c r="T34" s="357"/>
      <c r="U34" s="357"/>
    </row>
    <row r="35" spans="1:21" ht="20.100000000000001" customHeight="1" x14ac:dyDescent="0.15">
      <c r="A35" s="5"/>
      <c r="B35" s="202" t="s">
        <v>151</v>
      </c>
      <c r="C35" s="203" t="s">
        <v>152</v>
      </c>
      <c r="D35" s="116"/>
      <c r="E35" s="116"/>
      <c r="F35" s="116"/>
      <c r="G35" s="116"/>
      <c r="H35" s="116"/>
      <c r="I35" s="116"/>
      <c r="J35" s="116"/>
      <c r="K35" s="116"/>
      <c r="L35" s="116"/>
      <c r="M35" s="116"/>
      <c r="N35" s="116"/>
      <c r="O35" s="116"/>
      <c r="P35" s="116"/>
    </row>
    <row r="36" spans="1:21" ht="20.100000000000001" customHeight="1" x14ac:dyDescent="0.15">
      <c r="A36" s="5"/>
      <c r="B36" s="5"/>
      <c r="C36" s="5"/>
      <c r="D36" s="5"/>
      <c r="E36" s="5"/>
      <c r="F36" s="5"/>
      <c r="G36" s="5"/>
      <c r="H36" s="5"/>
      <c r="I36" s="5"/>
      <c r="J36" s="5"/>
    </row>
    <row r="37" spans="1:21" ht="20.100000000000001" customHeight="1" x14ac:dyDescent="0.15">
      <c r="A37" s="5"/>
      <c r="B37" s="5"/>
      <c r="C37" s="5"/>
      <c r="D37" s="5"/>
      <c r="E37" s="5"/>
      <c r="F37" s="5"/>
      <c r="G37" s="5"/>
      <c r="H37" s="5"/>
      <c r="I37" s="5"/>
      <c r="J37" s="5"/>
    </row>
    <row r="38" spans="1:21" ht="20.100000000000001" customHeight="1" x14ac:dyDescent="0.15">
      <c r="A38" s="5"/>
      <c r="B38" s="5"/>
      <c r="C38" s="5"/>
      <c r="D38" s="5"/>
      <c r="E38" s="5"/>
      <c r="F38" s="5"/>
      <c r="G38" s="5"/>
      <c r="H38" s="5"/>
      <c r="I38" s="5"/>
      <c r="J38" s="5"/>
    </row>
    <row r="39" spans="1:21" ht="20.100000000000001" customHeight="1" x14ac:dyDescent="0.15">
      <c r="A39" s="5"/>
      <c r="B39" s="5"/>
      <c r="C39" s="5"/>
      <c r="D39" s="5"/>
      <c r="E39" s="5"/>
      <c r="F39" s="5"/>
      <c r="G39" s="5"/>
      <c r="H39" s="5"/>
      <c r="I39" s="5"/>
      <c r="J39" s="5"/>
    </row>
    <row r="40" spans="1:21" ht="20.100000000000001" customHeight="1" x14ac:dyDescent="0.15">
      <c r="A40" s="5"/>
      <c r="B40" s="5"/>
      <c r="C40" s="5"/>
      <c r="D40" s="5"/>
      <c r="E40" s="5"/>
      <c r="F40" s="5"/>
      <c r="G40" s="5"/>
      <c r="H40" s="5"/>
      <c r="I40" s="5"/>
      <c r="J40" s="5"/>
    </row>
    <row r="41" spans="1:21" ht="20.100000000000001" customHeight="1" x14ac:dyDescent="0.15">
      <c r="A41" s="5"/>
      <c r="B41" s="5"/>
      <c r="C41" s="5"/>
      <c r="D41" s="5"/>
      <c r="E41" s="5"/>
      <c r="F41" s="5"/>
      <c r="G41" s="5"/>
      <c r="H41" s="5"/>
      <c r="I41" s="5"/>
      <c r="J41" s="5"/>
    </row>
    <row r="42" spans="1:21" ht="20.100000000000001" customHeight="1" x14ac:dyDescent="0.15"/>
    <row r="43" spans="1:21" ht="20.100000000000001" customHeight="1" x14ac:dyDescent="0.15"/>
    <row r="44" spans="1:21" ht="20.100000000000001" customHeight="1" x14ac:dyDescent="0.15"/>
    <row r="45" spans="1:21" ht="20.100000000000001" customHeight="1" x14ac:dyDescent="0.15"/>
    <row r="46" spans="1:21" ht="20.100000000000001" customHeight="1" x14ac:dyDescent="0.15"/>
    <row r="47" spans="1:21" ht="20.100000000000001" customHeight="1" x14ac:dyDescent="0.15"/>
    <row r="48" spans="1:21" ht="20.100000000000001" customHeight="1" x14ac:dyDescent="0.15"/>
    <row r="49" ht="20.100000000000001" customHeight="1" x14ac:dyDescent="0.15"/>
    <row r="50" ht="20.100000000000001" customHeight="1" x14ac:dyDescent="0.15"/>
  </sheetData>
  <mergeCells count="50">
    <mergeCell ref="B31:C34"/>
    <mergeCell ref="D31:U34"/>
    <mergeCell ref="M25:O25"/>
    <mergeCell ref="P25:R25"/>
    <mergeCell ref="S25:U25"/>
    <mergeCell ref="C23:J23"/>
    <mergeCell ref="M23:O23"/>
    <mergeCell ref="P23:R23"/>
    <mergeCell ref="S23:U23"/>
    <mergeCell ref="C24:J24"/>
    <mergeCell ref="M24:O24"/>
    <mergeCell ref="P24:R24"/>
    <mergeCell ref="S24:U24"/>
    <mergeCell ref="C21:J21"/>
    <mergeCell ref="M21:O21"/>
    <mergeCell ref="P21:R21"/>
    <mergeCell ref="S21:U21"/>
    <mergeCell ref="C22:J22"/>
    <mergeCell ref="M22:O22"/>
    <mergeCell ref="P22:R22"/>
    <mergeCell ref="S22:U22"/>
    <mergeCell ref="C20:J20"/>
    <mergeCell ref="M20:O20"/>
    <mergeCell ref="P20:R20"/>
    <mergeCell ref="S20:U20"/>
    <mergeCell ref="C16:D16"/>
    <mergeCell ref="E16:F16"/>
    <mergeCell ref="G16:H16"/>
    <mergeCell ref="C17:D17"/>
    <mergeCell ref="E17:F17"/>
    <mergeCell ref="G17:H17"/>
    <mergeCell ref="C19:J19"/>
    <mergeCell ref="K19:L19"/>
    <mergeCell ref="M19:O19"/>
    <mergeCell ref="P19:R19"/>
    <mergeCell ref="S19:U19"/>
    <mergeCell ref="M13:R13"/>
    <mergeCell ref="M14:R14"/>
    <mergeCell ref="A2:W3"/>
    <mergeCell ref="P5:R5"/>
    <mergeCell ref="S5:V5"/>
    <mergeCell ref="D8:K8"/>
    <mergeCell ref="D9:K9"/>
    <mergeCell ref="D10:E10"/>
    <mergeCell ref="F10:K10"/>
    <mergeCell ref="D11:E11"/>
    <mergeCell ref="F11:K11"/>
    <mergeCell ref="B13:D14"/>
    <mergeCell ref="E13:I14"/>
    <mergeCell ref="J13:K14"/>
  </mergeCells>
  <phoneticPr fontId="13"/>
  <dataValidations count="4">
    <dataValidation type="list" showDropDown="1" showInputMessage="1" showErrorMessage="1" sqref="L20:L24" xr:uid="{2BD26EB5-CE2A-4D9A-8905-06342DF58EE6}">
      <formula1>"式,台"</formula1>
    </dataValidation>
    <dataValidation type="whole" allowBlank="1" showInputMessage="1" showErrorMessage="1" sqref="K20:K24" xr:uid="{EBDCCFF9-315E-4758-83AD-FDC4E2E33377}">
      <formula1>1</formula1>
      <formula2>100</formula2>
    </dataValidation>
    <dataValidation imeMode="halfAlpha" allowBlank="1" showInputMessage="1" showErrorMessage="1" sqref="M20:R24" xr:uid="{7929CEA3-9AC0-45D2-BBBF-50D92AB101F0}"/>
    <dataValidation type="whole" allowBlank="1" showInputMessage="1" showErrorMessage="1" sqref="D10:D11" xr:uid="{F249E94C-4D05-4BEE-A88F-F5496A030CCA}">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DB01A-4088-4FA4-A130-FBB985CB6730}">
  <sheetPr>
    <tabColor rgb="FF00B050"/>
    <pageSetUpPr fitToPage="1"/>
  </sheetPr>
  <dimension ref="A1:J31"/>
  <sheetViews>
    <sheetView showGridLines="0" view="pageBreakPreview" zoomScale="85" zoomScaleNormal="70" zoomScaleSheetLayoutView="85" workbookViewId="0">
      <selection activeCell="J9" sqref="J9"/>
    </sheetView>
  </sheetViews>
  <sheetFormatPr defaultColWidth="8" defaultRowHeight="14.25" x14ac:dyDescent="0.15"/>
  <cols>
    <col min="1" max="1" width="8" style="1"/>
    <col min="2" max="2" width="38.125" style="3" customWidth="1"/>
    <col min="3" max="3" width="51.875" style="2" customWidth="1"/>
    <col min="4" max="4" width="25.625" style="2" customWidth="1"/>
    <col min="5" max="5" width="11.375" style="2" hidden="1" customWidth="1"/>
    <col min="6" max="7" width="9.25" style="2" hidden="1" customWidth="1"/>
    <col min="8" max="10" width="25.625" style="2" customWidth="1"/>
    <col min="11" max="16384" width="8" style="1"/>
  </cols>
  <sheetData>
    <row r="1" spans="1:10" ht="33" customHeight="1" x14ac:dyDescent="0.15">
      <c r="A1" s="41" t="s">
        <v>153</v>
      </c>
    </row>
    <row r="2" spans="1:10" ht="49.5" customHeight="1" thickBot="1" x14ac:dyDescent="0.2">
      <c r="A2" s="361" t="s">
        <v>154</v>
      </c>
      <c r="B2" s="362"/>
      <c r="C2" s="362"/>
    </row>
    <row r="3" spans="1:10" ht="56.25" customHeight="1" x14ac:dyDescent="0.15">
      <c r="A3" s="363" t="s">
        <v>155</v>
      </c>
      <c r="B3" s="14" t="s">
        <v>156</v>
      </c>
      <c r="C3" s="15"/>
    </row>
    <row r="4" spans="1:10" ht="56.25" customHeight="1" x14ac:dyDescent="0.15">
      <c r="A4" s="364"/>
      <c r="B4" s="16" t="s">
        <v>157</v>
      </c>
      <c r="C4" s="17"/>
    </row>
    <row r="5" spans="1:10" ht="56.25" customHeight="1" x14ac:dyDescent="0.15">
      <c r="A5" s="364"/>
      <c r="B5" s="16" t="s">
        <v>158</v>
      </c>
      <c r="C5" s="18"/>
    </row>
    <row r="6" spans="1:10" ht="56.25" customHeight="1" x14ac:dyDescent="0.15">
      <c r="A6" s="364"/>
      <c r="B6" s="16" t="s">
        <v>159</v>
      </c>
      <c r="C6" s="19" t="s">
        <v>160</v>
      </c>
    </row>
    <row r="7" spans="1:10" ht="56.25" customHeight="1" x14ac:dyDescent="0.15">
      <c r="A7" s="364"/>
      <c r="B7" s="42" t="s">
        <v>161</v>
      </c>
      <c r="C7" s="18" t="s">
        <v>162</v>
      </c>
    </row>
    <row r="8" spans="1:10" ht="56.25" customHeight="1" thickBot="1" x14ac:dyDescent="0.2">
      <c r="A8" s="364"/>
      <c r="B8" s="16" t="s">
        <v>163</v>
      </c>
      <c r="C8" s="18" t="s">
        <v>164</v>
      </c>
    </row>
    <row r="9" spans="1:10" ht="95.25" customHeight="1" x14ac:dyDescent="0.15">
      <c r="A9" s="363" t="s">
        <v>165</v>
      </c>
      <c r="B9" s="14" t="s">
        <v>166</v>
      </c>
      <c r="C9" s="15"/>
      <c r="E9" s="2" t="s">
        <v>167</v>
      </c>
      <c r="F9" s="2" t="b">
        <v>0</v>
      </c>
      <c r="G9" s="2" t="b">
        <v>0</v>
      </c>
    </row>
    <row r="10" spans="1:10" ht="56.25" customHeight="1" x14ac:dyDescent="0.15">
      <c r="A10" s="364"/>
      <c r="B10" s="20" t="s">
        <v>168</v>
      </c>
      <c r="C10" s="21" t="s">
        <v>169</v>
      </c>
      <c r="E10" s="2" t="s">
        <v>170</v>
      </c>
      <c r="F10" s="2" t="b">
        <v>0</v>
      </c>
      <c r="G10" s="2" t="b">
        <v>0</v>
      </c>
    </row>
    <row r="11" spans="1:10" ht="56.25" customHeight="1" x14ac:dyDescent="0.15">
      <c r="A11" s="364"/>
      <c r="B11" s="20" t="s">
        <v>171</v>
      </c>
      <c r="C11" s="21" t="s">
        <v>172</v>
      </c>
      <c r="E11" s="2" t="s">
        <v>173</v>
      </c>
      <c r="F11" s="2" t="b">
        <v>0</v>
      </c>
      <c r="G11" s="2" t="b">
        <v>0</v>
      </c>
    </row>
    <row r="12" spans="1:10" ht="48.75" customHeight="1" x14ac:dyDescent="0.15">
      <c r="A12" s="364"/>
      <c r="B12" s="147" t="s">
        <v>174</v>
      </c>
      <c r="C12" s="22"/>
      <c r="E12" s="2" t="s">
        <v>175</v>
      </c>
      <c r="F12" s="2" t="b">
        <v>0</v>
      </c>
      <c r="G12" s="2" t="b">
        <v>0</v>
      </c>
    </row>
    <row r="13" spans="1:10" ht="48.75" customHeight="1" thickBot="1" x14ac:dyDescent="0.2">
      <c r="A13" s="365"/>
      <c r="B13" s="148" t="s">
        <v>176</v>
      </c>
      <c r="C13" s="23"/>
      <c r="E13" s="2" t="s">
        <v>177</v>
      </c>
      <c r="F13" s="2" t="b">
        <v>0</v>
      </c>
      <c r="G13" s="2" t="b">
        <v>0</v>
      </c>
    </row>
    <row r="14" spans="1:10" ht="33" customHeight="1" x14ac:dyDescent="0.15">
      <c r="A14" s="41" t="s">
        <v>178</v>
      </c>
      <c r="E14" s="2" t="s">
        <v>63</v>
      </c>
      <c r="F14" s="2" t="b">
        <v>0</v>
      </c>
      <c r="G14" s="2" t="b">
        <v>0</v>
      </c>
    </row>
    <row r="15" spans="1:10" s="3" customFormat="1" ht="33" customHeight="1" x14ac:dyDescent="0.15">
      <c r="C15" s="2"/>
      <c r="D15" s="2"/>
      <c r="E15" s="2" t="s">
        <v>64</v>
      </c>
      <c r="F15" s="2" t="b">
        <v>0</v>
      </c>
      <c r="G15" s="2"/>
      <c r="H15" s="2"/>
      <c r="I15" s="2"/>
      <c r="J15" s="2"/>
    </row>
    <row r="16" spans="1:10" s="3" customFormat="1" ht="33" customHeight="1" x14ac:dyDescent="0.15">
      <c r="C16" s="2"/>
      <c r="D16" s="2"/>
      <c r="E16" s="2"/>
      <c r="F16" s="2"/>
      <c r="G16" s="2"/>
      <c r="H16" s="2"/>
      <c r="I16" s="2"/>
      <c r="J16" s="2"/>
    </row>
    <row r="17" spans="3:10" s="3" customFormat="1" ht="33" customHeight="1" x14ac:dyDescent="0.15">
      <c r="C17" s="2"/>
      <c r="D17" s="2"/>
      <c r="E17" s="2"/>
      <c r="F17" s="2"/>
      <c r="G17" s="2"/>
      <c r="H17" s="2"/>
      <c r="I17" s="2"/>
      <c r="J17" s="2"/>
    </row>
    <row r="18" spans="3:10" s="3" customFormat="1" ht="33" customHeight="1" x14ac:dyDescent="0.15">
      <c r="C18" s="2"/>
      <c r="D18" s="2"/>
      <c r="E18" s="2"/>
      <c r="F18" s="2"/>
      <c r="G18" s="2"/>
      <c r="H18" s="2"/>
      <c r="I18" s="2"/>
      <c r="J18" s="2"/>
    </row>
    <row r="19" spans="3:10" s="3" customFormat="1" ht="33" customHeight="1" x14ac:dyDescent="0.15">
      <c r="C19" s="2"/>
      <c r="D19" s="2"/>
      <c r="E19" s="2"/>
      <c r="F19" s="2"/>
      <c r="G19" s="2"/>
      <c r="H19" s="2"/>
      <c r="I19" s="2"/>
      <c r="J19" s="2"/>
    </row>
    <row r="20" spans="3:10" s="3" customFormat="1" ht="33" customHeight="1" x14ac:dyDescent="0.15">
      <c r="C20" s="2"/>
      <c r="D20" s="2"/>
      <c r="E20" s="2"/>
      <c r="F20" s="2"/>
      <c r="G20" s="2"/>
      <c r="H20" s="2"/>
      <c r="I20" s="2"/>
      <c r="J20" s="2"/>
    </row>
    <row r="21" spans="3:10" s="3" customFormat="1" ht="33" customHeight="1" x14ac:dyDescent="0.15">
      <c r="C21" s="2"/>
      <c r="D21" s="2"/>
      <c r="E21" s="2"/>
      <c r="F21" s="2"/>
      <c r="G21" s="2"/>
      <c r="H21" s="2"/>
      <c r="I21" s="2"/>
      <c r="J21" s="2"/>
    </row>
    <row r="22" spans="3:10" s="3" customFormat="1" ht="33" customHeight="1" x14ac:dyDescent="0.15">
      <c r="C22" s="2"/>
      <c r="D22" s="2"/>
      <c r="E22" s="2"/>
      <c r="F22" s="2"/>
      <c r="G22" s="2"/>
      <c r="H22" s="2"/>
      <c r="I22" s="2"/>
      <c r="J22" s="2"/>
    </row>
    <row r="23" spans="3:10" s="3" customFormat="1" ht="33" customHeight="1" x14ac:dyDescent="0.15">
      <c r="C23" s="2"/>
      <c r="D23" s="2"/>
      <c r="E23" s="2"/>
      <c r="F23" s="2"/>
      <c r="G23" s="2"/>
      <c r="H23" s="2"/>
      <c r="I23" s="2"/>
      <c r="J23" s="2"/>
    </row>
    <row r="24" spans="3:10" s="3" customFormat="1" ht="33" customHeight="1" x14ac:dyDescent="0.15">
      <c r="C24" s="2"/>
      <c r="D24" s="2"/>
      <c r="E24" s="2"/>
      <c r="F24" s="2"/>
      <c r="G24" s="2"/>
      <c r="H24" s="2"/>
      <c r="I24" s="2"/>
      <c r="J24" s="2"/>
    </row>
    <row r="25" spans="3:10" s="3" customFormat="1" ht="33" customHeight="1" x14ac:dyDescent="0.15">
      <c r="C25" s="2"/>
      <c r="D25" s="2"/>
      <c r="E25" s="2"/>
      <c r="F25" s="2"/>
      <c r="G25" s="2"/>
      <c r="H25" s="2"/>
      <c r="I25" s="2"/>
      <c r="J25" s="2"/>
    </row>
    <row r="26" spans="3:10" s="3" customFormat="1" ht="33" customHeight="1" x14ac:dyDescent="0.15">
      <c r="C26" s="2"/>
      <c r="D26" s="2"/>
      <c r="E26" s="2"/>
      <c r="F26" s="2"/>
      <c r="G26" s="2"/>
      <c r="H26" s="2"/>
      <c r="I26" s="2"/>
      <c r="J26" s="2"/>
    </row>
    <row r="27" spans="3:10" s="3" customFormat="1" ht="33" customHeight="1" x14ac:dyDescent="0.15">
      <c r="C27" s="2"/>
      <c r="D27" s="2"/>
      <c r="E27" s="2"/>
      <c r="F27" s="2"/>
      <c r="G27" s="2"/>
      <c r="H27" s="2"/>
      <c r="I27" s="2"/>
      <c r="J27" s="2"/>
    </row>
    <row r="28" spans="3:10" s="3" customFormat="1" ht="33" customHeight="1" x14ac:dyDescent="0.15">
      <c r="C28" s="2"/>
      <c r="D28" s="2"/>
      <c r="E28" s="2"/>
      <c r="F28" s="2"/>
      <c r="G28" s="2"/>
      <c r="H28" s="2"/>
      <c r="I28" s="2"/>
      <c r="J28" s="2"/>
    </row>
    <row r="29" spans="3:10" s="3" customFormat="1" ht="33" customHeight="1" x14ac:dyDescent="0.15">
      <c r="C29" s="2"/>
      <c r="D29" s="2"/>
      <c r="E29" s="2"/>
      <c r="F29" s="2"/>
      <c r="G29" s="2"/>
      <c r="H29" s="2"/>
      <c r="I29" s="2"/>
      <c r="J29" s="2"/>
    </row>
    <row r="30" spans="3:10" s="3" customFormat="1" ht="33" customHeight="1" x14ac:dyDescent="0.15">
      <c r="C30" s="2"/>
      <c r="D30" s="2"/>
      <c r="E30" s="2"/>
      <c r="F30" s="2"/>
      <c r="G30" s="2"/>
      <c r="H30" s="2"/>
      <c r="I30" s="2"/>
      <c r="J30" s="2"/>
    </row>
    <row r="31" spans="3:10" s="3" customFormat="1" ht="33" customHeight="1" x14ac:dyDescent="0.15">
      <c r="C31" s="2"/>
      <c r="D31" s="2"/>
      <c r="E31" s="2"/>
      <c r="F31" s="2"/>
      <c r="G31" s="2"/>
      <c r="H31" s="2"/>
      <c r="I31" s="2"/>
      <c r="J31" s="2"/>
    </row>
  </sheetData>
  <mergeCells count="3">
    <mergeCell ref="A2:C2"/>
    <mergeCell ref="A3:A8"/>
    <mergeCell ref="A9:A13"/>
  </mergeCells>
  <phoneticPr fontId="13"/>
  <printOptions horizontalCentered="1"/>
  <pageMargins left="0.7" right="0.7" top="0.75" bottom="0.75" header="0.3" footer="0.3"/>
  <pageSetup paperSize="9" scale="91"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8065" r:id="rId4" name="Check Box 1">
              <controlPr defaultSize="0" autoFill="0" autoLine="0" autoPict="0">
                <anchor moveWithCells="1">
                  <from>
                    <xdr:col>2</xdr:col>
                    <xdr:colOff>9525</xdr:colOff>
                    <xdr:row>11</xdr:row>
                    <xdr:rowOff>47625</xdr:rowOff>
                  </from>
                  <to>
                    <xdr:col>2</xdr:col>
                    <xdr:colOff>1057275</xdr:colOff>
                    <xdr:row>11</xdr:row>
                    <xdr:rowOff>304800</xdr:rowOff>
                  </to>
                </anchor>
              </controlPr>
            </control>
          </mc:Choice>
        </mc:AlternateContent>
        <mc:AlternateContent xmlns:mc="http://schemas.openxmlformats.org/markup-compatibility/2006">
          <mc:Choice Requires="x14">
            <control shapeId="88066" r:id="rId5" name="Check Box 2">
              <controlPr defaultSize="0" autoFill="0" autoLine="0" autoPict="0">
                <anchor moveWithCells="1">
                  <from>
                    <xdr:col>2</xdr:col>
                    <xdr:colOff>857250</xdr:colOff>
                    <xdr:row>11</xdr:row>
                    <xdr:rowOff>38100</xdr:rowOff>
                  </from>
                  <to>
                    <xdr:col>2</xdr:col>
                    <xdr:colOff>1895475</xdr:colOff>
                    <xdr:row>11</xdr:row>
                    <xdr:rowOff>304800</xdr:rowOff>
                  </to>
                </anchor>
              </controlPr>
            </control>
          </mc:Choice>
        </mc:AlternateContent>
        <mc:AlternateContent xmlns:mc="http://schemas.openxmlformats.org/markup-compatibility/2006">
          <mc:Choice Requires="x14">
            <control shapeId="88067" r:id="rId6" name="Check Box 3">
              <controlPr defaultSize="0" autoFill="0" autoLine="0" autoPict="0">
                <anchor moveWithCells="1">
                  <from>
                    <xdr:col>2</xdr:col>
                    <xdr:colOff>1638300</xdr:colOff>
                    <xdr:row>11</xdr:row>
                    <xdr:rowOff>47625</xdr:rowOff>
                  </from>
                  <to>
                    <xdr:col>2</xdr:col>
                    <xdr:colOff>2676525</xdr:colOff>
                    <xdr:row>11</xdr:row>
                    <xdr:rowOff>304800</xdr:rowOff>
                  </to>
                </anchor>
              </controlPr>
            </control>
          </mc:Choice>
        </mc:AlternateContent>
        <mc:AlternateContent xmlns:mc="http://schemas.openxmlformats.org/markup-compatibility/2006">
          <mc:Choice Requires="x14">
            <control shapeId="88068" r:id="rId7" name="Check Box 4">
              <controlPr defaultSize="0" autoFill="0" autoLine="0" autoPict="0">
                <anchor moveWithCells="1">
                  <from>
                    <xdr:col>2</xdr:col>
                    <xdr:colOff>2457450</xdr:colOff>
                    <xdr:row>11</xdr:row>
                    <xdr:rowOff>38100</xdr:rowOff>
                  </from>
                  <to>
                    <xdr:col>3</xdr:col>
                    <xdr:colOff>19050</xdr:colOff>
                    <xdr:row>11</xdr:row>
                    <xdr:rowOff>304800</xdr:rowOff>
                  </to>
                </anchor>
              </controlPr>
            </control>
          </mc:Choice>
        </mc:AlternateContent>
        <mc:AlternateContent xmlns:mc="http://schemas.openxmlformats.org/markup-compatibility/2006">
          <mc:Choice Requires="x14">
            <control shapeId="88069" r:id="rId8" name="Check Box 5">
              <controlPr defaultSize="0" autoFill="0" autoLine="0" autoPict="0">
                <anchor moveWithCells="1">
                  <from>
                    <xdr:col>2</xdr:col>
                    <xdr:colOff>19050</xdr:colOff>
                    <xdr:row>11</xdr:row>
                    <xdr:rowOff>352425</xdr:rowOff>
                  </from>
                  <to>
                    <xdr:col>2</xdr:col>
                    <xdr:colOff>1028700</xdr:colOff>
                    <xdr:row>12</xdr:row>
                    <xdr:rowOff>0</xdr:rowOff>
                  </to>
                </anchor>
              </controlPr>
            </control>
          </mc:Choice>
        </mc:AlternateContent>
        <mc:AlternateContent xmlns:mc="http://schemas.openxmlformats.org/markup-compatibility/2006">
          <mc:Choice Requires="x14">
            <control shapeId="88070" r:id="rId9" name="Check Box 6">
              <controlPr defaultSize="0" autoFill="0" autoLine="0" autoPict="0">
                <anchor moveWithCells="1">
                  <from>
                    <xdr:col>2</xdr:col>
                    <xdr:colOff>9525</xdr:colOff>
                    <xdr:row>12</xdr:row>
                    <xdr:rowOff>47625</xdr:rowOff>
                  </from>
                  <to>
                    <xdr:col>2</xdr:col>
                    <xdr:colOff>1057275</xdr:colOff>
                    <xdr:row>12</xdr:row>
                    <xdr:rowOff>304800</xdr:rowOff>
                  </to>
                </anchor>
              </controlPr>
            </control>
          </mc:Choice>
        </mc:AlternateContent>
        <mc:AlternateContent xmlns:mc="http://schemas.openxmlformats.org/markup-compatibility/2006">
          <mc:Choice Requires="x14">
            <control shapeId="88071" r:id="rId10" name="Check Box 7">
              <controlPr defaultSize="0" autoFill="0" autoLine="0" autoPict="0">
                <anchor moveWithCells="1">
                  <from>
                    <xdr:col>2</xdr:col>
                    <xdr:colOff>866775</xdr:colOff>
                    <xdr:row>12</xdr:row>
                    <xdr:rowOff>47625</xdr:rowOff>
                  </from>
                  <to>
                    <xdr:col>2</xdr:col>
                    <xdr:colOff>1905000</xdr:colOff>
                    <xdr:row>12</xdr:row>
                    <xdr:rowOff>314325</xdr:rowOff>
                  </to>
                </anchor>
              </controlPr>
            </control>
          </mc:Choice>
        </mc:AlternateContent>
        <mc:AlternateContent xmlns:mc="http://schemas.openxmlformats.org/markup-compatibility/2006">
          <mc:Choice Requires="x14">
            <control shapeId="88072" r:id="rId11" name="Check Box 8">
              <controlPr defaultSize="0" autoFill="0" autoLine="0" autoPict="0">
                <anchor moveWithCells="1">
                  <from>
                    <xdr:col>2</xdr:col>
                    <xdr:colOff>1647825</xdr:colOff>
                    <xdr:row>12</xdr:row>
                    <xdr:rowOff>47625</xdr:rowOff>
                  </from>
                  <to>
                    <xdr:col>2</xdr:col>
                    <xdr:colOff>2686050</xdr:colOff>
                    <xdr:row>12</xdr:row>
                    <xdr:rowOff>304800</xdr:rowOff>
                  </to>
                </anchor>
              </controlPr>
            </control>
          </mc:Choice>
        </mc:AlternateContent>
        <mc:AlternateContent xmlns:mc="http://schemas.openxmlformats.org/markup-compatibility/2006">
          <mc:Choice Requires="x14">
            <control shapeId="88073" r:id="rId12" name="Check Box 9">
              <controlPr defaultSize="0" autoFill="0" autoLine="0" autoPict="0">
                <anchor moveWithCells="1">
                  <from>
                    <xdr:col>2</xdr:col>
                    <xdr:colOff>2476500</xdr:colOff>
                    <xdr:row>12</xdr:row>
                    <xdr:rowOff>47625</xdr:rowOff>
                  </from>
                  <to>
                    <xdr:col>3</xdr:col>
                    <xdr:colOff>38100</xdr:colOff>
                    <xdr:row>12</xdr:row>
                    <xdr:rowOff>304800</xdr:rowOff>
                  </to>
                </anchor>
              </controlPr>
            </control>
          </mc:Choice>
        </mc:AlternateContent>
        <mc:AlternateContent xmlns:mc="http://schemas.openxmlformats.org/markup-compatibility/2006">
          <mc:Choice Requires="x14">
            <control shapeId="88074" r:id="rId13" name="Check Box 10">
              <controlPr defaultSize="0" autoFill="0" autoLine="0" autoPict="0">
                <anchor moveWithCells="1">
                  <from>
                    <xdr:col>2</xdr:col>
                    <xdr:colOff>19050</xdr:colOff>
                    <xdr:row>12</xdr:row>
                    <xdr:rowOff>333375</xdr:rowOff>
                  </from>
                  <to>
                    <xdr:col>2</xdr:col>
                    <xdr:colOff>1028700</xdr:colOff>
                    <xdr:row>12</xdr:row>
                    <xdr:rowOff>590550</xdr:rowOff>
                  </to>
                </anchor>
              </controlPr>
            </control>
          </mc:Choice>
        </mc:AlternateContent>
        <mc:AlternateContent xmlns:mc="http://schemas.openxmlformats.org/markup-compatibility/2006">
          <mc:Choice Requires="x14">
            <control shapeId="88075" r:id="rId14" name="Check Box 11">
              <controlPr defaultSize="0" autoFill="0" autoLine="0" autoPict="0">
                <anchor moveWithCells="1">
                  <from>
                    <xdr:col>2</xdr:col>
                    <xdr:colOff>857250</xdr:colOff>
                    <xdr:row>11</xdr:row>
                    <xdr:rowOff>342900</xdr:rowOff>
                  </from>
                  <to>
                    <xdr:col>2</xdr:col>
                    <xdr:colOff>1866900</xdr:colOff>
                    <xdr:row>11</xdr:row>
                    <xdr:rowOff>600075</xdr:rowOff>
                  </to>
                </anchor>
              </controlPr>
            </control>
          </mc:Choice>
        </mc:AlternateContent>
        <mc:AlternateContent xmlns:mc="http://schemas.openxmlformats.org/markup-compatibility/2006">
          <mc:Choice Requires="x14">
            <control shapeId="88076" r:id="rId15" name="Check Box 12">
              <controlPr defaultSize="0" autoFill="0" autoLine="0" autoPict="0">
                <anchor moveWithCells="1">
                  <from>
                    <xdr:col>2</xdr:col>
                    <xdr:colOff>1914525</xdr:colOff>
                    <xdr:row>11</xdr:row>
                    <xdr:rowOff>342900</xdr:rowOff>
                  </from>
                  <to>
                    <xdr:col>2</xdr:col>
                    <xdr:colOff>2924175</xdr:colOff>
                    <xdr:row>11</xdr:row>
                    <xdr:rowOff>600075</xdr:rowOff>
                  </to>
                </anchor>
              </controlPr>
            </control>
          </mc:Choice>
        </mc:AlternateContent>
        <mc:AlternateContent xmlns:mc="http://schemas.openxmlformats.org/markup-compatibility/2006">
          <mc:Choice Requires="x14">
            <control shapeId="88077" r:id="rId16" name="Check Box 13">
              <controlPr defaultSize="0" autoFill="0" autoLine="0" autoPict="0">
                <anchor moveWithCells="1">
                  <from>
                    <xdr:col>2</xdr:col>
                    <xdr:colOff>866775</xdr:colOff>
                    <xdr:row>12</xdr:row>
                    <xdr:rowOff>333375</xdr:rowOff>
                  </from>
                  <to>
                    <xdr:col>2</xdr:col>
                    <xdr:colOff>1876425</xdr:colOff>
                    <xdr:row>12</xdr:row>
                    <xdr:rowOff>590550</xdr:rowOff>
                  </to>
                </anchor>
              </controlPr>
            </control>
          </mc:Choice>
        </mc:AlternateContent>
        <mc:AlternateContent xmlns:mc="http://schemas.openxmlformats.org/markup-compatibility/2006">
          <mc:Choice Requires="x14">
            <control shapeId="88078" r:id="rId17" name="Check Box 14">
              <controlPr defaultSize="0" autoFill="0" autoLine="0" autoPict="0">
                <anchor moveWithCells="1">
                  <from>
                    <xdr:col>2</xdr:col>
                    <xdr:colOff>1943100</xdr:colOff>
                    <xdr:row>12</xdr:row>
                    <xdr:rowOff>342900</xdr:rowOff>
                  </from>
                  <to>
                    <xdr:col>2</xdr:col>
                    <xdr:colOff>2952750</xdr:colOff>
                    <xdr:row>12</xdr:row>
                    <xdr:rowOff>600075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90A7A-C8A6-4069-AE8A-C3F1AADE0EFF}">
  <sheetPr>
    <tabColor rgb="FF00B050"/>
    <pageSetUpPr fitToPage="1"/>
  </sheetPr>
  <dimension ref="A1:I30"/>
  <sheetViews>
    <sheetView showGridLines="0" view="pageBreakPreview" zoomScale="85" zoomScaleNormal="70" zoomScaleSheetLayoutView="85" workbookViewId="0">
      <selection activeCell="G5" sqref="G5"/>
    </sheetView>
  </sheetViews>
  <sheetFormatPr defaultColWidth="8" defaultRowHeight="14.25" x14ac:dyDescent="0.15"/>
  <cols>
    <col min="1" max="1" width="8" style="45"/>
    <col min="2" max="2" width="38.625" style="43" customWidth="1"/>
    <col min="3" max="3" width="51.125" style="44" customWidth="1"/>
    <col min="4" max="4" width="25.625" style="44" customWidth="1"/>
    <col min="5" max="5" width="14" style="44" hidden="1" customWidth="1"/>
    <col min="6" max="6" width="9.25" style="44" hidden="1" customWidth="1"/>
    <col min="7" max="9" width="25.625" style="44" customWidth="1"/>
    <col min="10" max="16384" width="8" style="45"/>
  </cols>
  <sheetData>
    <row r="1" spans="1:9" ht="33" customHeight="1" x14ac:dyDescent="0.15">
      <c r="A1" s="41" t="s">
        <v>179</v>
      </c>
    </row>
    <row r="2" spans="1:9" ht="50.25" customHeight="1" thickBot="1" x14ac:dyDescent="0.2">
      <c r="A2" s="361" t="s">
        <v>180</v>
      </c>
      <c r="B2" s="362"/>
      <c r="C2" s="362"/>
    </row>
    <row r="3" spans="1:9" ht="56.25" customHeight="1" x14ac:dyDescent="0.15">
      <c r="A3" s="366" t="s">
        <v>155</v>
      </c>
      <c r="B3" s="46" t="s">
        <v>156</v>
      </c>
      <c r="C3" s="47"/>
    </row>
    <row r="4" spans="1:9" ht="56.25" customHeight="1" x14ac:dyDescent="0.15">
      <c r="A4" s="367"/>
      <c r="B4" s="42" t="s">
        <v>157</v>
      </c>
      <c r="C4" s="48"/>
    </row>
    <row r="5" spans="1:9" ht="56.25" customHeight="1" x14ac:dyDescent="0.15">
      <c r="A5" s="367"/>
      <c r="B5" s="42" t="s">
        <v>158</v>
      </c>
      <c r="C5" s="49"/>
    </row>
    <row r="6" spans="1:9" ht="56.25" customHeight="1" x14ac:dyDescent="0.15">
      <c r="A6" s="367"/>
      <c r="B6" s="42" t="s">
        <v>181</v>
      </c>
      <c r="C6" s="50" t="s">
        <v>160</v>
      </c>
    </row>
    <row r="7" spans="1:9" ht="56.25" customHeight="1" x14ac:dyDescent="0.15">
      <c r="A7" s="367"/>
      <c r="B7" s="42" t="s">
        <v>182</v>
      </c>
      <c r="C7" s="49" t="s">
        <v>162</v>
      </c>
    </row>
    <row r="8" spans="1:9" ht="56.25" customHeight="1" thickBot="1" x14ac:dyDescent="0.2">
      <c r="A8" s="367"/>
      <c r="B8" s="42" t="s">
        <v>163</v>
      </c>
      <c r="C8" s="49" t="s">
        <v>164</v>
      </c>
    </row>
    <row r="9" spans="1:9" ht="95.25" customHeight="1" x14ac:dyDescent="0.15">
      <c r="A9" s="366" t="s">
        <v>165</v>
      </c>
      <c r="B9" s="46" t="s">
        <v>166</v>
      </c>
      <c r="C9" s="47"/>
      <c r="E9" s="44" t="s">
        <v>183</v>
      </c>
      <c r="F9" s="44" t="b">
        <v>0</v>
      </c>
    </row>
    <row r="10" spans="1:9" ht="56.25" customHeight="1" x14ac:dyDescent="0.15">
      <c r="A10" s="367"/>
      <c r="B10" s="51" t="s">
        <v>184</v>
      </c>
      <c r="C10" s="52" t="s">
        <v>185</v>
      </c>
      <c r="E10" s="44" t="s">
        <v>170</v>
      </c>
      <c r="F10" s="44" t="b">
        <v>0</v>
      </c>
    </row>
    <row r="11" spans="1:9" ht="56.25" customHeight="1" x14ac:dyDescent="0.15">
      <c r="A11" s="367"/>
      <c r="B11" s="51" t="s">
        <v>186</v>
      </c>
      <c r="C11" s="52" t="s">
        <v>187</v>
      </c>
      <c r="E11" s="44" t="s">
        <v>173</v>
      </c>
      <c r="F11" s="44" t="b">
        <v>0</v>
      </c>
    </row>
    <row r="12" spans="1:9" ht="48.75" customHeight="1" thickBot="1" x14ac:dyDescent="0.2">
      <c r="A12" s="368"/>
      <c r="B12" s="53" t="s">
        <v>188</v>
      </c>
      <c r="C12" s="54"/>
      <c r="E12" s="44" t="s">
        <v>175</v>
      </c>
      <c r="F12" s="44" t="b">
        <v>0</v>
      </c>
    </row>
    <row r="13" spans="1:9" ht="33" customHeight="1" x14ac:dyDescent="0.15">
      <c r="A13" s="41" t="s">
        <v>189</v>
      </c>
      <c r="E13" s="44" t="s">
        <v>177</v>
      </c>
      <c r="F13" s="44" t="b">
        <v>0</v>
      </c>
    </row>
    <row r="14" spans="1:9" s="43" customFormat="1" ht="33" customHeight="1" x14ac:dyDescent="0.15">
      <c r="A14" s="41" t="s">
        <v>190</v>
      </c>
      <c r="C14" s="44"/>
      <c r="D14" s="44"/>
      <c r="E14" s="44" t="s">
        <v>63</v>
      </c>
      <c r="F14" s="44" t="b">
        <v>0</v>
      </c>
      <c r="G14" s="44"/>
      <c r="H14" s="44"/>
      <c r="I14" s="44"/>
    </row>
    <row r="15" spans="1:9" s="43" customFormat="1" ht="33" customHeight="1" x14ac:dyDescent="0.15">
      <c r="C15" s="44"/>
      <c r="D15" s="44"/>
      <c r="E15" s="44" t="s">
        <v>64</v>
      </c>
      <c r="F15" s="44" t="b">
        <v>0</v>
      </c>
      <c r="G15" s="44"/>
      <c r="H15" s="44"/>
      <c r="I15" s="44"/>
    </row>
    <row r="16" spans="1:9" s="43" customFormat="1" ht="33" customHeight="1" x14ac:dyDescent="0.15">
      <c r="C16" s="44"/>
      <c r="D16" s="44"/>
      <c r="E16" s="44"/>
      <c r="F16" s="44"/>
      <c r="G16" s="44"/>
      <c r="H16" s="44"/>
      <c r="I16" s="44"/>
    </row>
    <row r="17" spans="3:9" s="43" customFormat="1" ht="33" customHeight="1" x14ac:dyDescent="0.15">
      <c r="C17" s="44"/>
      <c r="D17" s="44"/>
      <c r="E17" s="44"/>
      <c r="F17" s="44"/>
      <c r="G17" s="44"/>
      <c r="H17" s="44"/>
      <c r="I17" s="44"/>
    </row>
    <row r="18" spans="3:9" s="43" customFormat="1" ht="33" customHeight="1" x14ac:dyDescent="0.15">
      <c r="C18" s="44"/>
      <c r="D18" s="44"/>
      <c r="E18" s="44"/>
      <c r="F18" s="44"/>
      <c r="G18" s="44"/>
      <c r="H18" s="44"/>
      <c r="I18" s="44"/>
    </row>
    <row r="19" spans="3:9" s="43" customFormat="1" ht="33" customHeight="1" x14ac:dyDescent="0.15">
      <c r="C19" s="44"/>
      <c r="D19" s="44"/>
      <c r="E19" s="44"/>
      <c r="F19" s="44"/>
      <c r="G19" s="44"/>
      <c r="H19" s="44"/>
      <c r="I19" s="44"/>
    </row>
    <row r="20" spans="3:9" s="43" customFormat="1" ht="33" customHeight="1" x14ac:dyDescent="0.15">
      <c r="C20" s="44"/>
      <c r="D20" s="44"/>
      <c r="E20" s="44"/>
      <c r="F20" s="44"/>
      <c r="G20" s="44"/>
      <c r="H20" s="44"/>
      <c r="I20" s="44"/>
    </row>
    <row r="21" spans="3:9" s="43" customFormat="1" ht="33" customHeight="1" x14ac:dyDescent="0.15">
      <c r="C21" s="44"/>
      <c r="D21" s="44"/>
      <c r="E21" s="44"/>
      <c r="F21" s="44"/>
      <c r="G21" s="44"/>
      <c r="H21" s="44"/>
      <c r="I21" s="44"/>
    </row>
    <row r="22" spans="3:9" s="43" customFormat="1" ht="33" customHeight="1" x14ac:dyDescent="0.15">
      <c r="C22" s="44"/>
      <c r="D22" s="44"/>
      <c r="E22" s="44"/>
      <c r="F22" s="44"/>
      <c r="G22" s="44"/>
      <c r="H22" s="44"/>
      <c r="I22" s="44"/>
    </row>
    <row r="23" spans="3:9" s="43" customFormat="1" ht="33" customHeight="1" x14ac:dyDescent="0.15">
      <c r="C23" s="44"/>
      <c r="D23" s="44"/>
      <c r="E23" s="44"/>
      <c r="F23" s="44"/>
      <c r="G23" s="44"/>
      <c r="H23" s="44"/>
      <c r="I23" s="44"/>
    </row>
    <row r="24" spans="3:9" s="43" customFormat="1" ht="33" customHeight="1" x14ac:dyDescent="0.15">
      <c r="C24" s="44"/>
      <c r="D24" s="44"/>
      <c r="E24" s="44"/>
      <c r="F24" s="44"/>
      <c r="G24" s="44"/>
      <c r="H24" s="44"/>
      <c r="I24" s="44"/>
    </row>
    <row r="25" spans="3:9" s="43" customFormat="1" ht="33" customHeight="1" x14ac:dyDescent="0.15">
      <c r="C25" s="44"/>
      <c r="D25" s="44"/>
      <c r="E25" s="44"/>
      <c r="F25" s="44"/>
      <c r="G25" s="44"/>
      <c r="H25" s="44"/>
      <c r="I25" s="44"/>
    </row>
    <row r="26" spans="3:9" s="43" customFormat="1" ht="33" customHeight="1" x14ac:dyDescent="0.15">
      <c r="C26" s="44"/>
      <c r="D26" s="44"/>
      <c r="E26" s="44"/>
      <c r="F26" s="44"/>
      <c r="G26" s="44"/>
      <c r="H26" s="44"/>
      <c r="I26" s="44"/>
    </row>
    <row r="27" spans="3:9" s="43" customFormat="1" ht="33" customHeight="1" x14ac:dyDescent="0.15">
      <c r="C27" s="44"/>
      <c r="D27" s="44"/>
      <c r="E27" s="44"/>
      <c r="F27" s="44"/>
      <c r="G27" s="44"/>
      <c r="H27" s="44"/>
      <c r="I27" s="44"/>
    </row>
    <row r="28" spans="3:9" s="43" customFormat="1" ht="33" customHeight="1" x14ac:dyDescent="0.15">
      <c r="C28" s="44"/>
      <c r="D28" s="44"/>
      <c r="E28" s="44"/>
      <c r="F28" s="44"/>
      <c r="G28" s="44"/>
      <c r="H28" s="44"/>
      <c r="I28" s="44"/>
    </row>
    <row r="29" spans="3:9" s="43" customFormat="1" ht="33" customHeight="1" x14ac:dyDescent="0.15">
      <c r="C29" s="44"/>
      <c r="D29" s="44"/>
      <c r="E29" s="44"/>
      <c r="F29" s="44"/>
      <c r="G29" s="44"/>
      <c r="H29" s="44"/>
      <c r="I29" s="44"/>
    </row>
    <row r="30" spans="3:9" s="43" customFormat="1" ht="33" customHeight="1" x14ac:dyDescent="0.15">
      <c r="C30" s="44"/>
      <c r="D30" s="44"/>
      <c r="E30" s="44"/>
      <c r="F30" s="44"/>
      <c r="G30" s="44"/>
      <c r="H30" s="44"/>
      <c r="I30" s="44"/>
    </row>
  </sheetData>
  <mergeCells count="3">
    <mergeCell ref="A2:C2"/>
    <mergeCell ref="A3:A8"/>
    <mergeCell ref="A9:A12"/>
  </mergeCells>
  <phoneticPr fontId="13"/>
  <printOptions horizontalCentered="1"/>
  <pageMargins left="0.7" right="0.7" top="0.75" bottom="0.75" header="0.3" footer="0.3"/>
  <pageSetup paperSize="9" scale="91"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2</xdr:col>
                    <xdr:colOff>9525</xdr:colOff>
                    <xdr:row>11</xdr:row>
                    <xdr:rowOff>47625</xdr:rowOff>
                  </from>
                  <to>
                    <xdr:col>2</xdr:col>
                    <xdr:colOff>1057275</xdr:colOff>
                    <xdr:row>11</xdr:row>
                    <xdr:rowOff>304800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2</xdr:col>
                    <xdr:colOff>838200</xdr:colOff>
                    <xdr:row>11</xdr:row>
                    <xdr:rowOff>47625</xdr:rowOff>
                  </from>
                  <to>
                    <xdr:col>2</xdr:col>
                    <xdr:colOff>1885950</xdr:colOff>
                    <xdr:row>11</xdr:row>
                    <xdr:rowOff>314325</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from>
                    <xdr:col>2</xdr:col>
                    <xdr:colOff>1628775</xdr:colOff>
                    <xdr:row>11</xdr:row>
                    <xdr:rowOff>47625</xdr:rowOff>
                  </from>
                  <to>
                    <xdr:col>2</xdr:col>
                    <xdr:colOff>2667000</xdr:colOff>
                    <xdr:row>11</xdr:row>
                    <xdr:rowOff>304800</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from>
                    <xdr:col>2</xdr:col>
                    <xdr:colOff>2324100</xdr:colOff>
                    <xdr:row>11</xdr:row>
                    <xdr:rowOff>47625</xdr:rowOff>
                  </from>
                  <to>
                    <xdr:col>3</xdr:col>
                    <xdr:colOff>0</xdr:colOff>
                    <xdr:row>11</xdr:row>
                    <xdr:rowOff>314325</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from>
                    <xdr:col>2</xdr:col>
                    <xdr:colOff>9525</xdr:colOff>
                    <xdr:row>11</xdr:row>
                    <xdr:rowOff>323850</xdr:rowOff>
                  </from>
                  <to>
                    <xdr:col>2</xdr:col>
                    <xdr:colOff>1019175</xdr:colOff>
                    <xdr:row>11</xdr:row>
                    <xdr:rowOff>581025</xdr:rowOff>
                  </to>
                </anchor>
              </controlPr>
            </control>
          </mc:Choice>
        </mc:AlternateContent>
        <mc:AlternateContent xmlns:mc="http://schemas.openxmlformats.org/markup-compatibility/2006">
          <mc:Choice Requires="x14">
            <control shapeId="89094" r:id="rId9" name="Check Box 6">
              <controlPr defaultSize="0" autoFill="0" autoLine="0" autoPict="0">
                <anchor moveWithCells="1">
                  <from>
                    <xdr:col>2</xdr:col>
                    <xdr:colOff>838200</xdr:colOff>
                    <xdr:row>11</xdr:row>
                    <xdr:rowOff>314325</xdr:rowOff>
                  </from>
                  <to>
                    <xdr:col>2</xdr:col>
                    <xdr:colOff>1847850</xdr:colOff>
                    <xdr:row>11</xdr:row>
                    <xdr:rowOff>571500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from>
                    <xdr:col>2</xdr:col>
                    <xdr:colOff>1828800</xdr:colOff>
                    <xdr:row>11</xdr:row>
                    <xdr:rowOff>314325</xdr:rowOff>
                  </from>
                  <to>
                    <xdr:col>2</xdr:col>
                    <xdr:colOff>2838450</xdr:colOff>
                    <xdr:row>11</xdr:row>
                    <xdr:rowOff>571500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D20C8F5-B162-4CF1-A83B-94B08B40DCEB}">
  <ds:schemaRefs>
    <ds:schemaRef ds:uri="http://schemas.microsoft.com/office/2006/metadata/properties"/>
    <ds:schemaRef ds:uri="http://schemas.microsoft.com/office/infopath/2007/PartnerControls"/>
    <ds:schemaRef ds:uri="263dbbe5-076b-4606-a03b-9598f5f2f35a"/>
    <ds:schemaRef ds:uri="3b7b391f-316a-4bc7-a585-b2bcaf106fac"/>
  </ds:schemaRefs>
</ds:datastoreItem>
</file>

<file path=customXml/itemProps2.xml><?xml version="1.0" encoding="utf-8"?>
<ds:datastoreItem xmlns:ds="http://schemas.openxmlformats.org/officeDocument/2006/customXml" ds:itemID="{C4328561-D06F-4E56-9BA1-A7E5297D17D6}">
  <ds:schemaRefs>
    <ds:schemaRef ds:uri="http://schemas.microsoft.com/sharepoint/v3/contenttype/forms"/>
  </ds:schemaRefs>
</ds:datastoreItem>
</file>

<file path=customXml/itemProps3.xml><?xml version="1.0" encoding="utf-8"?>
<ds:datastoreItem xmlns:ds="http://schemas.openxmlformats.org/officeDocument/2006/customXml" ds:itemID="{BB15C439-FF31-4934-B9F1-2582580C52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30</vt:i4>
      </vt:variant>
    </vt:vector>
  </HeadingPairs>
  <TitlesOfParts>
    <vt:vector size="37" baseType="lpstr">
      <vt:lpstr>Sheet1</vt:lpstr>
      <vt:lpstr>別紙2-１-2(1) 介護ロボット等導入支援　総表（直接補助）</vt:lpstr>
      <vt:lpstr>別紙2-１-2(2) 介護ロボット等導入支援　総表（間接補助）</vt:lpstr>
      <vt:lpstr>別紙2-１-２(3)　介護ロボット等導入支援 事業計画書</vt:lpstr>
      <vt:lpstr>別紙2-１-２(4)　介護ロボット等導入支援 積算内訳書</vt:lpstr>
      <vt:lpstr>別紙2-１-２(5) 導入促進（体験会等）事業計画書</vt:lpstr>
      <vt:lpstr>別紙２-１-２(6) 導入促進（コンサルタント等）事業計画書</vt:lpstr>
      <vt:lpstr>'別紙2-１-2(1) 介護ロボット等導入支援　総表（直接補助）'!Print_Area</vt:lpstr>
      <vt:lpstr>'別紙2-１-2(2) 介護ロボット等導入支援　総表（間接補助）'!Print_Area</vt:lpstr>
      <vt:lpstr>'別紙2-１-２(3)　介護ロボット等導入支援 事業計画書'!Print_Area</vt:lpstr>
      <vt:lpstr>'別紙2-１-２(4)　介護ロボット等導入支援 積算内訳書'!Print_Area</vt:lpstr>
      <vt:lpstr>'別紙2-１-２(5) 導入促進（体験会等）事業計画書'!Print_Area</vt:lpstr>
      <vt:lpstr>'別紙２-１-２(6) 導入促進（コンサルタント等）事業計画書'!Print_Area</vt:lpstr>
      <vt:lpstr>グループホーム</vt:lpstr>
      <vt:lpstr>居宅介護</vt:lpstr>
      <vt:lpstr>居宅訪問型児童発達支援</vt:lpstr>
      <vt:lpstr>計画相談支援</vt:lpstr>
      <vt:lpstr>行動援護</vt:lpstr>
      <vt:lpstr>児童発達支援</vt:lpstr>
      <vt:lpstr>自立訓練</vt:lpstr>
      <vt:lpstr>自立生活援助</vt:lpstr>
      <vt:lpstr>就労移行支援</vt:lpstr>
      <vt:lpstr>就労継続支援A型</vt:lpstr>
      <vt:lpstr>就労継続支援B型</vt:lpstr>
      <vt:lpstr>就労選択支援</vt:lpstr>
      <vt:lpstr>就労定着支援</vt:lpstr>
      <vt:lpstr>重度訪問介護</vt:lpstr>
      <vt:lpstr>障害児入所施設</vt:lpstr>
      <vt:lpstr>障害者支援施設</vt:lpstr>
      <vt:lpstr>生活介護</vt:lpstr>
      <vt:lpstr>短期入所</vt:lpstr>
      <vt:lpstr>地域移行支援</vt:lpstr>
      <vt:lpstr>地域定着支援</vt:lpstr>
      <vt:lpstr>同行援護</vt:lpstr>
      <vt:lpstr>保育所等訪問支援</vt:lpstr>
      <vt:lpstr>放課後等デイサービス</vt:lpstr>
      <vt:lpstr>療養介護</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熊谷　麻鈴</cp:lastModifiedBy>
  <cp:revision/>
  <dcterms:created xsi:type="dcterms:W3CDTF">2006-04-10T04:26:56Z</dcterms:created>
  <dcterms:modified xsi:type="dcterms:W3CDTF">2026-05-19T01:50:29Z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